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지원과\3. 전과\2027학년도 전과(예정)\"/>
    </mc:Choice>
  </mc:AlternateContent>
  <xr:revisionPtr revIDLastSave="0" documentId="13_ncr:1_{F07E0318-7CA1-42BC-80D8-2E422396B6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춘천(전입)" sheetId="12" r:id="rId1"/>
    <sheet name="춘천(전출)" sheetId="13" r:id="rId2"/>
  </sheets>
  <definedNames>
    <definedName name="_xlnm._FilterDatabase" localSheetId="0" hidden="1">'춘천(전입)'!$A$6:$AD$159</definedName>
    <definedName name="_xlnm._FilterDatabase" localSheetId="1" hidden="1">'춘천(전출)'!$A$6:$T$161</definedName>
    <definedName name="_xlnm.Print_Area" localSheetId="0">'춘천(전입)'!$A$3:$AD$211</definedName>
    <definedName name="_xlnm.Print_Area" localSheetId="1">'춘천(전출)'!$A$3:$T$213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13" l="1"/>
  <c r="G18" i="13"/>
  <c r="H18" i="13"/>
  <c r="I18" i="13"/>
  <c r="J18" i="13"/>
  <c r="K18" i="13"/>
  <c r="L18" i="13"/>
  <c r="M18" i="13"/>
  <c r="E18" i="13"/>
  <c r="L19" i="13"/>
  <c r="I19" i="13"/>
  <c r="F19" i="13"/>
  <c r="O16" i="12"/>
  <c r="P16" i="12"/>
  <c r="Q16" i="12"/>
  <c r="R16" i="12"/>
  <c r="T16" i="12"/>
  <c r="N16" i="12"/>
  <c r="M16" i="12"/>
  <c r="K16" i="12"/>
  <c r="J16" i="12"/>
  <c r="I16" i="12"/>
  <c r="H16" i="12"/>
  <c r="G16" i="12"/>
  <c r="F16" i="12"/>
  <c r="E16" i="12"/>
  <c r="S17" i="12"/>
  <c r="S16" i="12" s="1"/>
  <c r="O17" i="12"/>
  <c r="L17" i="12"/>
  <c r="L16" i="12" s="1"/>
  <c r="I17" i="12"/>
  <c r="F17" i="12"/>
  <c r="K7" i="13"/>
  <c r="H7" i="13"/>
  <c r="H161" i="13" s="1"/>
  <c r="E7" i="13"/>
  <c r="L8" i="13"/>
  <c r="L7" i="13" s="1"/>
  <c r="I8" i="13"/>
  <c r="I7" i="13" s="1"/>
  <c r="F8" i="13"/>
  <c r="F7" i="13" s="1"/>
  <c r="E9" i="13"/>
  <c r="H9" i="13"/>
  <c r="K9" i="13"/>
  <c r="F10" i="13"/>
  <c r="G10" i="13"/>
  <c r="I10" i="13"/>
  <c r="J10" i="13"/>
  <c r="L10" i="13"/>
  <c r="M10" i="13"/>
  <c r="F13" i="13"/>
  <c r="G13" i="13"/>
  <c r="I13" i="13"/>
  <c r="J13" i="13"/>
  <c r="L13" i="13"/>
  <c r="M13" i="13"/>
  <c r="F16" i="13"/>
  <c r="I16" i="13"/>
  <c r="L16" i="13"/>
  <c r="F17" i="13"/>
  <c r="I17" i="13"/>
  <c r="L17" i="13"/>
  <c r="F20" i="13"/>
  <c r="G20" i="13"/>
  <c r="I20" i="13"/>
  <c r="J20" i="13"/>
  <c r="L20" i="13"/>
  <c r="M20" i="13"/>
  <c r="E25" i="13"/>
  <c r="H25" i="13"/>
  <c r="K25" i="13"/>
  <c r="G26" i="13"/>
  <c r="J26" i="13"/>
  <c r="L26" i="13"/>
  <c r="M26" i="13"/>
  <c r="F29" i="13"/>
  <c r="I29" i="13"/>
  <c r="L29" i="13"/>
  <c r="F30" i="13"/>
  <c r="I30" i="13"/>
  <c r="L30" i="13"/>
  <c r="F31" i="13"/>
  <c r="G31" i="13"/>
  <c r="I31" i="13"/>
  <c r="J31" i="13"/>
  <c r="L31" i="13"/>
  <c r="M31" i="13"/>
  <c r="F34" i="13"/>
  <c r="G34" i="13"/>
  <c r="I34" i="13"/>
  <c r="J34" i="13"/>
  <c r="L34" i="13"/>
  <c r="M34" i="13"/>
  <c r="F37" i="13"/>
  <c r="I37" i="13"/>
  <c r="L37" i="13"/>
  <c r="F38" i="13"/>
  <c r="I38" i="13"/>
  <c r="L38" i="13"/>
  <c r="F39" i="13"/>
  <c r="I39" i="13"/>
  <c r="L39" i="13"/>
  <c r="G40" i="13"/>
  <c r="I40" i="13"/>
  <c r="J40" i="13"/>
  <c r="L40" i="13"/>
  <c r="M40" i="13"/>
  <c r="F43" i="13"/>
  <c r="G43" i="13"/>
  <c r="I43" i="13"/>
  <c r="J43" i="13"/>
  <c r="L43" i="13"/>
  <c r="M43" i="13"/>
  <c r="E46" i="13"/>
  <c r="G46" i="13"/>
  <c r="H46" i="13"/>
  <c r="J46" i="13"/>
  <c r="K46" i="13"/>
  <c r="M46" i="13"/>
  <c r="F47" i="13"/>
  <c r="I47" i="13"/>
  <c r="L47" i="13"/>
  <c r="F48" i="13"/>
  <c r="I48" i="13"/>
  <c r="L48" i="13"/>
  <c r="F49" i="13"/>
  <c r="I49" i="13"/>
  <c r="L49" i="13"/>
  <c r="E50" i="13"/>
  <c r="H50" i="13"/>
  <c r="K50" i="13"/>
  <c r="F51" i="13"/>
  <c r="I51" i="13"/>
  <c r="L51" i="13"/>
  <c r="G52" i="13"/>
  <c r="I52" i="13"/>
  <c r="J52" i="13"/>
  <c r="L52" i="13"/>
  <c r="M52" i="13"/>
  <c r="F56" i="13"/>
  <c r="I56" i="13"/>
  <c r="L56" i="13"/>
  <c r="F57" i="13"/>
  <c r="I57" i="13"/>
  <c r="L57" i="13"/>
  <c r="F58" i="13"/>
  <c r="I58" i="13"/>
  <c r="L58" i="13"/>
  <c r="I59" i="13"/>
  <c r="L59" i="13"/>
  <c r="F60" i="13"/>
  <c r="I60" i="13"/>
  <c r="L60" i="13"/>
  <c r="F61" i="13"/>
  <c r="I61" i="13"/>
  <c r="L61" i="13"/>
  <c r="F62" i="13"/>
  <c r="I62" i="13"/>
  <c r="L62" i="13"/>
  <c r="F63" i="13"/>
  <c r="I63" i="13"/>
  <c r="L63" i="13"/>
  <c r="F64" i="13"/>
  <c r="I64" i="13"/>
  <c r="L64" i="13"/>
  <c r="F65" i="13"/>
  <c r="I65" i="13"/>
  <c r="L65" i="13"/>
  <c r="G66" i="13"/>
  <c r="J66" i="13"/>
  <c r="L66" i="13"/>
  <c r="M66" i="13"/>
  <c r="F69" i="13"/>
  <c r="I69" i="13"/>
  <c r="L69" i="13"/>
  <c r="F70" i="13"/>
  <c r="I70" i="13"/>
  <c r="L70" i="13"/>
  <c r="F71" i="13"/>
  <c r="I71" i="13"/>
  <c r="L71" i="13"/>
  <c r="F72" i="13"/>
  <c r="I72" i="13"/>
  <c r="L72" i="13"/>
  <c r="F73" i="13"/>
  <c r="G73" i="13"/>
  <c r="I73" i="13"/>
  <c r="J73" i="13"/>
  <c r="L73" i="13"/>
  <c r="M73" i="13"/>
  <c r="E76" i="13"/>
  <c r="G76" i="13"/>
  <c r="H76" i="13"/>
  <c r="J76" i="13"/>
  <c r="K76" i="13"/>
  <c r="M76" i="13"/>
  <c r="F77" i="13"/>
  <c r="I77" i="13"/>
  <c r="L77" i="13"/>
  <c r="F78" i="13"/>
  <c r="I78" i="13"/>
  <c r="L78" i="13"/>
  <c r="F83" i="13"/>
  <c r="I83" i="13"/>
  <c r="L83" i="13"/>
  <c r="F84" i="13"/>
  <c r="I84" i="13"/>
  <c r="L84" i="13"/>
  <c r="F85" i="13"/>
  <c r="I85" i="13"/>
  <c r="L85" i="13"/>
  <c r="F86" i="13"/>
  <c r="I86" i="13"/>
  <c r="L86" i="13"/>
  <c r="F87" i="13"/>
  <c r="I87" i="13"/>
  <c r="L87" i="13"/>
  <c r="F88" i="13"/>
  <c r="I88" i="13"/>
  <c r="L88" i="13"/>
  <c r="F89" i="13"/>
  <c r="I89" i="13"/>
  <c r="L89" i="13"/>
  <c r="F90" i="13"/>
  <c r="I90" i="13"/>
  <c r="L90" i="13"/>
  <c r="F91" i="13"/>
  <c r="I91" i="13"/>
  <c r="L91" i="13"/>
  <c r="F92" i="13"/>
  <c r="I92" i="13"/>
  <c r="L92" i="13"/>
  <c r="E93" i="13"/>
  <c r="H93" i="13"/>
  <c r="K93" i="13"/>
  <c r="F94" i="13"/>
  <c r="I94" i="13"/>
  <c r="L94" i="13"/>
  <c r="F95" i="13"/>
  <c r="I95" i="13"/>
  <c r="L95" i="13"/>
  <c r="F96" i="13"/>
  <c r="I96" i="13"/>
  <c r="L96" i="13"/>
  <c r="F97" i="13"/>
  <c r="I97" i="13"/>
  <c r="L97" i="13"/>
  <c r="F98" i="13"/>
  <c r="I98" i="13"/>
  <c r="L98" i="13"/>
  <c r="G99" i="13"/>
  <c r="G93" i="13" s="1"/>
  <c r="I99" i="13"/>
  <c r="J99" i="13"/>
  <c r="J93" i="13" s="1"/>
  <c r="L99" i="13"/>
  <c r="M99" i="13"/>
  <c r="M93" i="13" s="1"/>
  <c r="F102" i="13"/>
  <c r="I102" i="13"/>
  <c r="L102" i="13"/>
  <c r="F103" i="13"/>
  <c r="I103" i="13"/>
  <c r="L103" i="13"/>
  <c r="E104" i="13"/>
  <c r="H104" i="13"/>
  <c r="K104" i="13"/>
  <c r="G105" i="13"/>
  <c r="I105" i="13"/>
  <c r="J105" i="13"/>
  <c r="L105" i="13"/>
  <c r="M105" i="13"/>
  <c r="F109" i="13"/>
  <c r="I109" i="13"/>
  <c r="L109" i="13"/>
  <c r="F110" i="13"/>
  <c r="I110" i="13"/>
  <c r="L110" i="13"/>
  <c r="F111" i="13"/>
  <c r="I111" i="13"/>
  <c r="L111" i="13"/>
  <c r="G112" i="13"/>
  <c r="I112" i="13"/>
  <c r="J112" i="13"/>
  <c r="L112" i="13"/>
  <c r="M112" i="13"/>
  <c r="F115" i="13"/>
  <c r="I115" i="13"/>
  <c r="L115" i="13"/>
  <c r="F116" i="13"/>
  <c r="I116" i="13"/>
  <c r="L116" i="13"/>
  <c r="F117" i="13"/>
  <c r="I117" i="13"/>
  <c r="L117" i="13"/>
  <c r="E118" i="13"/>
  <c r="H118" i="13"/>
  <c r="K118" i="13"/>
  <c r="F119" i="13"/>
  <c r="I119" i="13"/>
  <c r="L119" i="13"/>
  <c r="F120" i="13"/>
  <c r="I120" i="13"/>
  <c r="L120" i="13"/>
  <c r="F121" i="13"/>
  <c r="I121" i="13"/>
  <c r="L121" i="13"/>
  <c r="G122" i="13"/>
  <c r="G118" i="13" s="1"/>
  <c r="I122" i="13"/>
  <c r="J122" i="13"/>
  <c r="J118" i="13" s="1"/>
  <c r="L122" i="13"/>
  <c r="M122" i="13"/>
  <c r="M118" i="13" s="1"/>
  <c r="F125" i="13"/>
  <c r="I125" i="13"/>
  <c r="L125" i="13"/>
  <c r="F126" i="13"/>
  <c r="I126" i="13"/>
  <c r="L126" i="13"/>
  <c r="E127" i="13"/>
  <c r="H127" i="13"/>
  <c r="K127" i="13"/>
  <c r="G128" i="13"/>
  <c r="G127" i="13" s="1"/>
  <c r="I128" i="13"/>
  <c r="J128" i="13"/>
  <c r="J127" i="13" s="1"/>
  <c r="L128" i="13"/>
  <c r="M128" i="13"/>
  <c r="M127" i="13" s="1"/>
  <c r="F137" i="13"/>
  <c r="I137" i="13"/>
  <c r="L137" i="13"/>
  <c r="F138" i="13"/>
  <c r="I138" i="13"/>
  <c r="L138" i="13"/>
  <c r="F139" i="13"/>
  <c r="I139" i="13"/>
  <c r="L139" i="13"/>
  <c r="F140" i="13"/>
  <c r="I140" i="13"/>
  <c r="L140" i="13"/>
  <c r="F141" i="13"/>
  <c r="I141" i="13"/>
  <c r="L141" i="13"/>
  <c r="F142" i="13"/>
  <c r="I142" i="13"/>
  <c r="L142" i="13"/>
  <c r="F143" i="13"/>
  <c r="I143" i="13"/>
  <c r="L143" i="13"/>
  <c r="F144" i="13"/>
  <c r="I144" i="13"/>
  <c r="L144" i="13"/>
  <c r="E145" i="13"/>
  <c r="H145" i="13"/>
  <c r="K145" i="13"/>
  <c r="F146" i="13"/>
  <c r="I146" i="13"/>
  <c r="L146" i="13"/>
  <c r="F147" i="13"/>
  <c r="I147" i="13"/>
  <c r="L147" i="13"/>
  <c r="F148" i="13"/>
  <c r="I148" i="13"/>
  <c r="L148" i="13"/>
  <c r="F149" i="13"/>
  <c r="G149" i="13"/>
  <c r="I149" i="13"/>
  <c r="J149" i="13"/>
  <c r="L149" i="13"/>
  <c r="M149" i="13"/>
  <c r="F152" i="13"/>
  <c r="G152" i="13"/>
  <c r="I152" i="13"/>
  <c r="J152" i="13"/>
  <c r="L152" i="13"/>
  <c r="M152" i="13"/>
  <c r="E155" i="13"/>
  <c r="G155" i="13"/>
  <c r="H155" i="13"/>
  <c r="J155" i="13"/>
  <c r="K155" i="13"/>
  <c r="M155" i="13"/>
  <c r="F156" i="13"/>
  <c r="I156" i="13"/>
  <c r="L156" i="13"/>
  <c r="F157" i="13"/>
  <c r="I157" i="13"/>
  <c r="L157" i="13"/>
  <c r="F158" i="13"/>
  <c r="I158" i="13"/>
  <c r="L158" i="13"/>
  <c r="F159" i="13"/>
  <c r="I159" i="13"/>
  <c r="L159" i="13"/>
  <c r="F160" i="13"/>
  <c r="I160" i="13"/>
  <c r="L160" i="13"/>
  <c r="K161" i="13" l="1"/>
  <c r="E161" i="13"/>
  <c r="G104" i="13"/>
  <c r="G50" i="13"/>
  <c r="M50" i="13"/>
  <c r="G9" i="13"/>
  <c r="G7" i="13" s="1"/>
  <c r="L155" i="13"/>
  <c r="M145" i="13"/>
  <c r="M104" i="13"/>
  <c r="J50" i="13"/>
  <c r="G25" i="13"/>
  <c r="F145" i="13"/>
  <c r="G145" i="13"/>
  <c r="J25" i="13"/>
  <c r="J9" i="13"/>
  <c r="J7" i="13" s="1"/>
  <c r="F76" i="13"/>
  <c r="F155" i="13"/>
  <c r="F161" i="13" s="1"/>
  <c r="I127" i="13"/>
  <c r="F118" i="13"/>
  <c r="F104" i="13"/>
  <c r="I104" i="13"/>
  <c r="F93" i="13"/>
  <c r="L50" i="13"/>
  <c r="F25" i="13"/>
  <c r="F9" i="13"/>
  <c r="J145" i="13"/>
  <c r="L76" i="13"/>
  <c r="I50" i="13"/>
  <c r="M25" i="13"/>
  <c r="M9" i="13"/>
  <c r="M7" i="13" s="1"/>
  <c r="I155" i="13"/>
  <c r="I161" i="13" s="1"/>
  <c r="I145" i="13"/>
  <c r="F127" i="13"/>
  <c r="I76" i="13"/>
  <c r="F50" i="13"/>
  <c r="L46" i="13"/>
  <c r="L25" i="13"/>
  <c r="L9" i="13"/>
  <c r="I46" i="13"/>
  <c r="L145" i="13"/>
  <c r="L161" i="13" s="1"/>
  <c r="L127" i="13"/>
  <c r="L118" i="13"/>
  <c r="L104" i="13"/>
  <c r="L93" i="13"/>
  <c r="F46" i="13"/>
  <c r="I9" i="13"/>
  <c r="I118" i="13"/>
  <c r="J104" i="13"/>
  <c r="I93" i="13"/>
  <c r="I25" i="13"/>
  <c r="Q18" i="12"/>
  <c r="G153" i="12"/>
  <c r="H153" i="12"/>
  <c r="J153" i="12"/>
  <c r="K153" i="12"/>
  <c r="M153" i="12"/>
  <c r="N153" i="12"/>
  <c r="P153" i="12"/>
  <c r="Q153" i="12"/>
  <c r="R153" i="12"/>
  <c r="T153" i="12"/>
  <c r="H143" i="12"/>
  <c r="N143" i="12"/>
  <c r="H125" i="12"/>
  <c r="N125" i="12"/>
  <c r="E125" i="12"/>
  <c r="H116" i="12"/>
  <c r="N116" i="12"/>
  <c r="E116" i="12"/>
  <c r="H102" i="12"/>
  <c r="N102" i="12"/>
  <c r="E102" i="12"/>
  <c r="H91" i="12"/>
  <c r="N91" i="12"/>
  <c r="E91" i="12"/>
  <c r="H74" i="12"/>
  <c r="E74" i="12"/>
  <c r="H48" i="12"/>
  <c r="N48" i="12"/>
  <c r="E48" i="12"/>
  <c r="G44" i="12"/>
  <c r="H44" i="12"/>
  <c r="J44" i="12"/>
  <c r="K44" i="12"/>
  <c r="M44" i="12"/>
  <c r="N44" i="12"/>
  <c r="P44" i="12"/>
  <c r="Q44" i="12"/>
  <c r="R44" i="12"/>
  <c r="T44" i="12"/>
  <c r="H23" i="12"/>
  <c r="N23" i="12"/>
  <c r="E23" i="12"/>
  <c r="S158" i="12"/>
  <c r="S157" i="12"/>
  <c r="S156" i="12"/>
  <c r="S155" i="12"/>
  <c r="S154" i="12"/>
  <c r="S152" i="12"/>
  <c r="S151" i="12"/>
  <c r="S149" i="12"/>
  <c r="S148" i="12"/>
  <c r="S146" i="12"/>
  <c r="S145" i="12"/>
  <c r="S144" i="12"/>
  <c r="S142" i="12"/>
  <c r="S141" i="12"/>
  <c r="S140" i="12"/>
  <c r="S139" i="12"/>
  <c r="S138" i="12"/>
  <c r="S137" i="12"/>
  <c r="S136" i="12"/>
  <c r="S135" i="12"/>
  <c r="S134" i="12"/>
  <c r="S133" i="12"/>
  <c r="S132" i="12"/>
  <c r="S131" i="12"/>
  <c r="S130" i="12"/>
  <c r="S129" i="12"/>
  <c r="S128" i="12"/>
  <c r="S127" i="12"/>
  <c r="S124" i="12"/>
  <c r="S123" i="12"/>
  <c r="S122" i="12"/>
  <c r="S121" i="12"/>
  <c r="S119" i="12"/>
  <c r="S118" i="12"/>
  <c r="S117" i="12"/>
  <c r="S115" i="12"/>
  <c r="S114" i="12"/>
  <c r="S113" i="12"/>
  <c r="S112" i="12"/>
  <c r="S111" i="12"/>
  <c r="S109" i="12"/>
  <c r="S108" i="12"/>
  <c r="S107" i="12"/>
  <c r="S106" i="12"/>
  <c r="S105" i="12"/>
  <c r="S104" i="12"/>
  <c r="S101" i="12"/>
  <c r="S100" i="12"/>
  <c r="S99" i="12"/>
  <c r="S98" i="12"/>
  <c r="S96" i="12"/>
  <c r="S95" i="12"/>
  <c r="S94" i="12"/>
  <c r="S93" i="12"/>
  <c r="S92" i="12"/>
  <c r="S73" i="12"/>
  <c r="S72" i="12"/>
  <c r="S70" i="12"/>
  <c r="S69" i="12"/>
  <c r="S68" i="12"/>
  <c r="S67" i="12"/>
  <c r="S66" i="12"/>
  <c r="S65" i="12"/>
  <c r="S63" i="12"/>
  <c r="S62" i="12"/>
  <c r="S61" i="12"/>
  <c r="S60" i="12"/>
  <c r="S59" i="12"/>
  <c r="S58" i="12"/>
  <c r="S57" i="12"/>
  <c r="S56" i="12"/>
  <c r="S55" i="12"/>
  <c r="S54" i="12"/>
  <c r="S53" i="12"/>
  <c r="S52" i="12"/>
  <c r="S51" i="12"/>
  <c r="S49" i="12"/>
  <c r="S47" i="12"/>
  <c r="S46" i="12"/>
  <c r="S45" i="12"/>
  <c r="S43" i="12"/>
  <c r="S42" i="12"/>
  <c r="S40" i="12"/>
  <c r="S39" i="12"/>
  <c r="S37" i="12"/>
  <c r="S36" i="12"/>
  <c r="S35" i="12"/>
  <c r="S34" i="12"/>
  <c r="S33" i="12"/>
  <c r="S31" i="12"/>
  <c r="S30" i="12"/>
  <c r="S28" i="12"/>
  <c r="S27" i="12"/>
  <c r="S26" i="12"/>
  <c r="S25" i="12"/>
  <c r="S22" i="12"/>
  <c r="S21" i="12"/>
  <c r="S20" i="12"/>
  <c r="S19" i="12"/>
  <c r="S15" i="12"/>
  <c r="S14" i="12"/>
  <c r="S13" i="12"/>
  <c r="S12" i="12"/>
  <c r="S10" i="12"/>
  <c r="S9" i="12"/>
  <c r="L158" i="12"/>
  <c r="L157" i="12"/>
  <c r="L156" i="12"/>
  <c r="L155" i="12"/>
  <c r="L154" i="12"/>
  <c r="L152" i="12"/>
  <c r="L151" i="12"/>
  <c r="L149" i="12"/>
  <c r="L148" i="12"/>
  <c r="L146" i="12"/>
  <c r="L145" i="12"/>
  <c r="L144" i="12"/>
  <c r="L142" i="12"/>
  <c r="L141" i="12"/>
  <c r="L140" i="12"/>
  <c r="L139" i="12"/>
  <c r="L138" i="12"/>
  <c r="L137" i="12"/>
  <c r="L136" i="12"/>
  <c r="L135" i="12"/>
  <c r="L134" i="12"/>
  <c r="L133" i="12"/>
  <c r="L132" i="12"/>
  <c r="L131" i="12"/>
  <c r="L130" i="12"/>
  <c r="L129" i="12"/>
  <c r="L128" i="12"/>
  <c r="L127" i="12"/>
  <c r="L124" i="12"/>
  <c r="L123" i="12"/>
  <c r="L122" i="12"/>
  <c r="L121" i="12"/>
  <c r="L119" i="12"/>
  <c r="L118" i="12"/>
  <c r="L117" i="12"/>
  <c r="L115" i="12"/>
  <c r="L114" i="12"/>
  <c r="L113" i="12"/>
  <c r="L112" i="12"/>
  <c r="L111" i="12"/>
  <c r="L109" i="12"/>
  <c r="L108" i="12"/>
  <c r="L107" i="12"/>
  <c r="L106" i="12"/>
  <c r="L105" i="12"/>
  <c r="L104" i="12"/>
  <c r="L101" i="12"/>
  <c r="L100" i="12"/>
  <c r="L99" i="12"/>
  <c r="L98" i="12"/>
  <c r="L96" i="12"/>
  <c r="L95" i="12"/>
  <c r="L94" i="12"/>
  <c r="L93" i="12"/>
  <c r="L92" i="12"/>
  <c r="L81" i="12"/>
  <c r="L80" i="12"/>
  <c r="L79" i="12"/>
  <c r="L78" i="12"/>
  <c r="L77" i="12"/>
  <c r="L73" i="12"/>
  <c r="L72" i="12"/>
  <c r="L70" i="12"/>
  <c r="L69" i="12"/>
  <c r="L68" i="12"/>
  <c r="L67" i="12"/>
  <c r="L66" i="12"/>
  <c r="L65" i="12"/>
  <c r="L63" i="12"/>
  <c r="L62" i="12"/>
  <c r="L61" i="12"/>
  <c r="L60" i="12"/>
  <c r="L59" i="12"/>
  <c r="L58" i="12"/>
  <c r="L57" i="12"/>
  <c r="L56" i="12"/>
  <c r="L55" i="12"/>
  <c r="L54" i="12"/>
  <c r="L53" i="12"/>
  <c r="L52" i="12"/>
  <c r="L51" i="12"/>
  <c r="L49" i="12"/>
  <c r="L47" i="12"/>
  <c r="L46" i="12"/>
  <c r="L45" i="12"/>
  <c r="L43" i="12"/>
  <c r="L42" i="12"/>
  <c r="L40" i="12"/>
  <c r="L39" i="12"/>
  <c r="L37" i="12"/>
  <c r="L36" i="12"/>
  <c r="L35" i="12"/>
  <c r="L34" i="12"/>
  <c r="L33" i="12"/>
  <c r="L31" i="12"/>
  <c r="L30" i="12"/>
  <c r="L28" i="12"/>
  <c r="L27" i="12"/>
  <c r="L26" i="12"/>
  <c r="L25" i="12"/>
  <c r="L22" i="12"/>
  <c r="L21" i="12"/>
  <c r="L20" i="12"/>
  <c r="L19" i="12"/>
  <c r="L15" i="12"/>
  <c r="L14" i="12"/>
  <c r="L13" i="12"/>
  <c r="L12" i="12"/>
  <c r="L10" i="12"/>
  <c r="L9" i="12"/>
  <c r="J18" i="12"/>
  <c r="P18" i="12"/>
  <c r="G126" i="12"/>
  <c r="G125" i="12" s="1"/>
  <c r="G120" i="12"/>
  <c r="G116" i="12" s="1"/>
  <c r="G110" i="12"/>
  <c r="G103" i="12"/>
  <c r="G97" i="12"/>
  <c r="G91" i="12" s="1"/>
  <c r="T64" i="12"/>
  <c r="R64" i="12"/>
  <c r="Q64" i="12"/>
  <c r="M64" i="12"/>
  <c r="K64" i="12"/>
  <c r="J64" i="12"/>
  <c r="G64" i="12"/>
  <c r="T50" i="12"/>
  <c r="R50" i="12"/>
  <c r="Q50" i="12"/>
  <c r="M50" i="12"/>
  <c r="K50" i="12"/>
  <c r="J50" i="12"/>
  <c r="G50" i="12"/>
  <c r="T41" i="12"/>
  <c r="R41" i="12"/>
  <c r="Q41" i="12"/>
  <c r="M41" i="12"/>
  <c r="J41" i="12"/>
  <c r="K41" i="12"/>
  <c r="G38" i="12"/>
  <c r="R18" i="12"/>
  <c r="T18" i="12"/>
  <c r="M18" i="12"/>
  <c r="K18" i="12"/>
  <c r="G18" i="12"/>
  <c r="G8" i="12"/>
  <c r="M8" i="12"/>
  <c r="M11" i="12"/>
  <c r="T8" i="12"/>
  <c r="T11" i="12"/>
  <c r="J8" i="12"/>
  <c r="N7" i="12"/>
  <c r="H7" i="12"/>
  <c r="I8" i="12"/>
  <c r="K8" i="12"/>
  <c r="O8" i="12"/>
  <c r="P8" i="12"/>
  <c r="Q8" i="12"/>
  <c r="R8" i="12"/>
  <c r="I11" i="12"/>
  <c r="J11" i="12"/>
  <c r="K11" i="12"/>
  <c r="O11" i="12"/>
  <c r="P11" i="12"/>
  <c r="Q11" i="12"/>
  <c r="R11" i="12"/>
  <c r="I18" i="12"/>
  <c r="O18" i="12"/>
  <c r="J24" i="12"/>
  <c r="K24" i="12"/>
  <c r="M24" i="12"/>
  <c r="O24" i="12"/>
  <c r="P24" i="12"/>
  <c r="Q24" i="12"/>
  <c r="R24" i="12"/>
  <c r="T24" i="12"/>
  <c r="I29" i="12"/>
  <c r="J29" i="12"/>
  <c r="K29" i="12"/>
  <c r="M29" i="12"/>
  <c r="O29" i="12"/>
  <c r="P29" i="12"/>
  <c r="Q29" i="12"/>
  <c r="R29" i="12"/>
  <c r="T29" i="12"/>
  <c r="G32" i="12"/>
  <c r="I32" i="12"/>
  <c r="J32" i="12"/>
  <c r="K32" i="12"/>
  <c r="M32" i="12"/>
  <c r="O32" i="12"/>
  <c r="P32" i="12"/>
  <c r="Q32" i="12"/>
  <c r="R32" i="12"/>
  <c r="T32" i="12"/>
  <c r="I38" i="12"/>
  <c r="J38" i="12"/>
  <c r="K38" i="12"/>
  <c r="M38" i="12"/>
  <c r="O38" i="12"/>
  <c r="P38" i="12"/>
  <c r="Q38" i="12"/>
  <c r="R38" i="12"/>
  <c r="T38" i="12"/>
  <c r="I41" i="12"/>
  <c r="O41" i="12"/>
  <c r="I50" i="12"/>
  <c r="O50" i="12"/>
  <c r="P50" i="12"/>
  <c r="O64" i="12"/>
  <c r="P64" i="12"/>
  <c r="I71" i="12"/>
  <c r="J71" i="12"/>
  <c r="K71" i="12"/>
  <c r="M71" i="12"/>
  <c r="O71" i="12"/>
  <c r="P71" i="12"/>
  <c r="Q71" i="12"/>
  <c r="R71" i="12"/>
  <c r="T71" i="12"/>
  <c r="I97" i="12"/>
  <c r="J97" i="12"/>
  <c r="J91" i="12" s="1"/>
  <c r="K97" i="12"/>
  <c r="K91" i="12" s="1"/>
  <c r="M97" i="12"/>
  <c r="M91" i="12" s="1"/>
  <c r="O97" i="12"/>
  <c r="P97" i="12"/>
  <c r="P91" i="12" s="1"/>
  <c r="Q97" i="12"/>
  <c r="Q91" i="12" s="1"/>
  <c r="R97" i="12"/>
  <c r="R91" i="12" s="1"/>
  <c r="T97" i="12"/>
  <c r="T91" i="12" s="1"/>
  <c r="I103" i="12"/>
  <c r="J103" i="12"/>
  <c r="K103" i="12"/>
  <c r="M103" i="12"/>
  <c r="O103" i="12"/>
  <c r="P103" i="12"/>
  <c r="Q103" i="12"/>
  <c r="R103" i="12"/>
  <c r="T103" i="12"/>
  <c r="I110" i="12"/>
  <c r="J110" i="12"/>
  <c r="K110" i="12"/>
  <c r="M110" i="12"/>
  <c r="O110" i="12"/>
  <c r="P110" i="12"/>
  <c r="Q110" i="12"/>
  <c r="R110" i="12"/>
  <c r="T110" i="12"/>
  <c r="I120" i="12"/>
  <c r="J120" i="12"/>
  <c r="J116" i="12" s="1"/>
  <c r="K120" i="12"/>
  <c r="K116" i="12" s="1"/>
  <c r="M120" i="12"/>
  <c r="M116" i="12" s="1"/>
  <c r="O120" i="12"/>
  <c r="P120" i="12"/>
  <c r="P116" i="12" s="1"/>
  <c r="Q120" i="12"/>
  <c r="Q116" i="12" s="1"/>
  <c r="R120" i="12"/>
  <c r="R116" i="12" s="1"/>
  <c r="T120" i="12"/>
  <c r="T116" i="12" s="1"/>
  <c r="I126" i="12"/>
  <c r="J126" i="12"/>
  <c r="J125" i="12" s="1"/>
  <c r="K126" i="12"/>
  <c r="K125" i="12" s="1"/>
  <c r="M126" i="12"/>
  <c r="M125" i="12" s="1"/>
  <c r="O126" i="12"/>
  <c r="P126" i="12"/>
  <c r="P125" i="12" s="1"/>
  <c r="Q126" i="12"/>
  <c r="Q125" i="12" s="1"/>
  <c r="R126" i="12"/>
  <c r="R125" i="12" s="1"/>
  <c r="T126" i="12"/>
  <c r="T125" i="12" s="1"/>
  <c r="I147" i="12"/>
  <c r="J147" i="12"/>
  <c r="K147" i="12"/>
  <c r="M147" i="12"/>
  <c r="O147" i="12"/>
  <c r="P147" i="12"/>
  <c r="Q147" i="12"/>
  <c r="R147" i="12"/>
  <c r="T147" i="12"/>
  <c r="I150" i="12"/>
  <c r="J150" i="12"/>
  <c r="K150" i="12"/>
  <c r="M150" i="12"/>
  <c r="O150" i="12"/>
  <c r="P150" i="12"/>
  <c r="Q150" i="12"/>
  <c r="R150" i="12"/>
  <c r="T150" i="12"/>
  <c r="O158" i="12"/>
  <c r="O157" i="12"/>
  <c r="O156" i="12"/>
  <c r="O155" i="12"/>
  <c r="O154" i="12"/>
  <c r="O146" i="12"/>
  <c r="O145" i="12"/>
  <c r="O144" i="12"/>
  <c r="O142" i="12"/>
  <c r="O141" i="12"/>
  <c r="O140" i="12"/>
  <c r="O139" i="12"/>
  <c r="O138" i="12"/>
  <c r="O137" i="12"/>
  <c r="O136" i="12"/>
  <c r="O135" i="12"/>
  <c r="O124" i="12"/>
  <c r="O123" i="12"/>
  <c r="O119" i="12"/>
  <c r="O118" i="12"/>
  <c r="O117" i="12"/>
  <c r="O115" i="12"/>
  <c r="O114" i="12"/>
  <c r="O113" i="12"/>
  <c r="O109" i="12"/>
  <c r="O108" i="12"/>
  <c r="O107" i="12"/>
  <c r="O101" i="12"/>
  <c r="O100" i="12"/>
  <c r="O96" i="12"/>
  <c r="O95" i="12"/>
  <c r="O94" i="12"/>
  <c r="O93" i="12"/>
  <c r="O92" i="12"/>
  <c r="O90" i="12"/>
  <c r="O89" i="12"/>
  <c r="O88" i="12"/>
  <c r="O87" i="12"/>
  <c r="O86" i="12"/>
  <c r="O85" i="12"/>
  <c r="O84" i="12"/>
  <c r="O83" i="12"/>
  <c r="O82" i="12"/>
  <c r="O81" i="12"/>
  <c r="O76" i="12"/>
  <c r="O75" i="12"/>
  <c r="O70" i="12"/>
  <c r="O69" i="12"/>
  <c r="O68" i="12"/>
  <c r="O67" i="12"/>
  <c r="O63" i="12"/>
  <c r="O62" i="12"/>
  <c r="O61" i="12"/>
  <c r="O60" i="12"/>
  <c r="O59" i="12"/>
  <c r="O58" i="12"/>
  <c r="O56" i="12"/>
  <c r="O55" i="12"/>
  <c r="O54" i="12"/>
  <c r="O49" i="12"/>
  <c r="O47" i="12"/>
  <c r="O46" i="12"/>
  <c r="O45" i="12"/>
  <c r="O37" i="12"/>
  <c r="O36" i="12"/>
  <c r="O35" i="12"/>
  <c r="O28" i="12"/>
  <c r="O27" i="12"/>
  <c r="O15" i="12"/>
  <c r="O14" i="12"/>
  <c r="I158" i="12"/>
  <c r="I157" i="12"/>
  <c r="I156" i="12"/>
  <c r="I155" i="12"/>
  <c r="I154" i="12"/>
  <c r="I146" i="12"/>
  <c r="I145" i="12"/>
  <c r="I144" i="12"/>
  <c r="I142" i="12"/>
  <c r="I141" i="12"/>
  <c r="I140" i="12"/>
  <c r="I139" i="12"/>
  <c r="I138" i="12"/>
  <c r="I137" i="12"/>
  <c r="I136" i="12"/>
  <c r="I135" i="12"/>
  <c r="I124" i="12"/>
  <c r="I123" i="12"/>
  <c r="I119" i="12"/>
  <c r="I118" i="12"/>
  <c r="I117" i="12"/>
  <c r="I115" i="12"/>
  <c r="I114" i="12"/>
  <c r="I113" i="12"/>
  <c r="I109" i="12"/>
  <c r="I108" i="12"/>
  <c r="I107" i="12"/>
  <c r="I101" i="12"/>
  <c r="I100" i="12"/>
  <c r="I96" i="12"/>
  <c r="I95" i="12"/>
  <c r="I94" i="12"/>
  <c r="I93" i="12"/>
  <c r="I92" i="12"/>
  <c r="I90" i="12"/>
  <c r="I89" i="12"/>
  <c r="I88" i="12"/>
  <c r="I87" i="12"/>
  <c r="I86" i="12"/>
  <c r="I85" i="12"/>
  <c r="I84" i="12"/>
  <c r="I83" i="12"/>
  <c r="I82" i="12"/>
  <c r="I81" i="12"/>
  <c r="I76" i="12"/>
  <c r="I75" i="12"/>
  <c r="I70" i="12"/>
  <c r="I69" i="12"/>
  <c r="I68" i="12"/>
  <c r="I67" i="12"/>
  <c r="I63" i="12"/>
  <c r="I62" i="12"/>
  <c r="I61" i="12"/>
  <c r="I60" i="12"/>
  <c r="I59" i="12"/>
  <c r="I58" i="12"/>
  <c r="I56" i="12"/>
  <c r="I55" i="12"/>
  <c r="I54" i="12"/>
  <c r="I49" i="12"/>
  <c r="I47" i="12"/>
  <c r="I46" i="12"/>
  <c r="I45" i="12"/>
  <c r="I37" i="12"/>
  <c r="I36" i="12"/>
  <c r="I35" i="12"/>
  <c r="I28" i="12"/>
  <c r="I27" i="12"/>
  <c r="I15" i="12"/>
  <c r="I14" i="12"/>
  <c r="F158" i="12"/>
  <c r="F157" i="12"/>
  <c r="F156" i="12"/>
  <c r="F155" i="12"/>
  <c r="F154" i="12"/>
  <c r="F150" i="12"/>
  <c r="F147" i="12"/>
  <c r="F146" i="12"/>
  <c r="F145" i="12"/>
  <c r="F144" i="12"/>
  <c r="F142" i="12"/>
  <c r="F141" i="12"/>
  <c r="F140" i="12"/>
  <c r="F139" i="12"/>
  <c r="F138" i="12"/>
  <c r="F137" i="12"/>
  <c r="F136" i="12"/>
  <c r="F135" i="12"/>
  <c r="F124" i="12"/>
  <c r="F123" i="12"/>
  <c r="F119" i="12"/>
  <c r="F118" i="12"/>
  <c r="F117" i="12"/>
  <c r="F115" i="12"/>
  <c r="F114" i="12"/>
  <c r="F113" i="12"/>
  <c r="F109" i="12"/>
  <c r="F108" i="12"/>
  <c r="F107" i="12"/>
  <c r="F101" i="12"/>
  <c r="F100" i="12"/>
  <c r="F96" i="12"/>
  <c r="F95" i="12"/>
  <c r="F94" i="12"/>
  <c r="F93" i="12"/>
  <c r="F92" i="12"/>
  <c r="F90" i="12"/>
  <c r="F89" i="12"/>
  <c r="F88" i="12"/>
  <c r="F87" i="12"/>
  <c r="F86" i="12"/>
  <c r="F85" i="12"/>
  <c r="F84" i="12"/>
  <c r="F83" i="12"/>
  <c r="F82" i="12"/>
  <c r="F81" i="12"/>
  <c r="F76" i="12"/>
  <c r="F75" i="12"/>
  <c r="F71" i="12"/>
  <c r="F70" i="12"/>
  <c r="F69" i="12"/>
  <c r="F68" i="12"/>
  <c r="F67" i="12"/>
  <c r="F63" i="12"/>
  <c r="F62" i="12"/>
  <c r="F61" i="12"/>
  <c r="F60" i="12"/>
  <c r="F59" i="12"/>
  <c r="F58" i="12"/>
  <c r="F56" i="12"/>
  <c r="F55" i="12"/>
  <c r="F54" i="12"/>
  <c r="F49" i="12"/>
  <c r="F47" i="12"/>
  <c r="F46" i="12"/>
  <c r="F45" i="12"/>
  <c r="F41" i="12"/>
  <c r="F37" i="12"/>
  <c r="F36" i="12"/>
  <c r="F35" i="12"/>
  <c r="F29" i="12"/>
  <c r="F28" i="12"/>
  <c r="F27" i="12"/>
  <c r="F18" i="12"/>
  <c r="F15" i="12"/>
  <c r="F14" i="12"/>
  <c r="F11" i="12"/>
  <c r="E7" i="12"/>
  <c r="J74" i="12"/>
  <c r="I57" i="12"/>
  <c r="Q90" i="12"/>
  <c r="S90" i="12" s="1"/>
  <c r="Q89" i="12"/>
  <c r="S89" i="12" s="1"/>
  <c r="Q88" i="12"/>
  <c r="S88" i="12" s="1"/>
  <c r="Q87" i="12"/>
  <c r="S87" i="12" s="1"/>
  <c r="Q86" i="12"/>
  <c r="S86" i="12" s="1"/>
  <c r="Q85" i="12"/>
  <c r="S85" i="12" s="1"/>
  <c r="Q84" i="12"/>
  <c r="S84" i="12" s="1"/>
  <c r="Q83" i="12"/>
  <c r="S83" i="12" s="1"/>
  <c r="Q82" i="12"/>
  <c r="S82" i="12" s="1"/>
  <c r="Q81" i="12"/>
  <c r="S81" i="12" s="1"/>
  <c r="Q80" i="12"/>
  <c r="S80" i="12" s="1"/>
  <c r="Q79" i="12"/>
  <c r="S79" i="12" s="1"/>
  <c r="Q78" i="12"/>
  <c r="S78" i="12" s="1"/>
  <c r="Q77" i="12"/>
  <c r="S77" i="12" s="1"/>
  <c r="Q76" i="12"/>
  <c r="S76" i="12" s="1"/>
  <c r="Q75" i="12"/>
  <c r="S75" i="12" s="1"/>
  <c r="P74" i="12"/>
  <c r="N74" i="12"/>
  <c r="O57" i="12"/>
  <c r="T74" i="12"/>
  <c r="K90" i="12"/>
  <c r="L90" i="12" s="1"/>
  <c r="K89" i="12"/>
  <c r="L89" i="12" s="1"/>
  <c r="K88" i="12"/>
  <c r="L88" i="12" s="1"/>
  <c r="K87" i="12"/>
  <c r="L87" i="12" s="1"/>
  <c r="K86" i="12"/>
  <c r="L86" i="12" s="1"/>
  <c r="K85" i="12"/>
  <c r="L85" i="12" s="1"/>
  <c r="K84" i="12"/>
  <c r="L84" i="12" s="1"/>
  <c r="K83" i="12"/>
  <c r="L83" i="12" s="1"/>
  <c r="K82" i="12"/>
  <c r="L82" i="12" s="1"/>
  <c r="K76" i="12"/>
  <c r="L76" i="12" s="1"/>
  <c r="K75" i="12"/>
  <c r="L75" i="12" s="1"/>
  <c r="M74" i="12"/>
  <c r="E153" i="12"/>
  <c r="G150" i="12"/>
  <c r="G147" i="12"/>
  <c r="E143" i="12"/>
  <c r="G74" i="12"/>
  <c r="G71" i="12"/>
  <c r="E44" i="12"/>
  <c r="G41" i="12"/>
  <c r="F32" i="12"/>
  <c r="G29" i="12"/>
  <c r="G24" i="12"/>
  <c r="G11" i="12"/>
  <c r="F8" i="12"/>
  <c r="J161" i="13" l="1"/>
  <c r="M161" i="13"/>
  <c r="G161" i="13"/>
  <c r="K48" i="12"/>
  <c r="M143" i="12"/>
  <c r="I91" i="12"/>
  <c r="I153" i="12"/>
  <c r="O143" i="12"/>
  <c r="M102" i="12"/>
  <c r="L153" i="12"/>
  <c r="J102" i="12"/>
  <c r="F153" i="12"/>
  <c r="P102" i="12"/>
  <c r="I125" i="12"/>
  <c r="N159" i="12"/>
  <c r="E159" i="12"/>
  <c r="F102" i="12"/>
  <c r="F116" i="12"/>
  <c r="I116" i="12"/>
  <c r="T143" i="12"/>
  <c r="K143" i="12"/>
  <c r="T102" i="12"/>
  <c r="K102" i="12"/>
  <c r="G48" i="12"/>
  <c r="F143" i="12"/>
  <c r="R143" i="12"/>
  <c r="J143" i="12"/>
  <c r="O125" i="12"/>
  <c r="R102" i="12"/>
  <c r="G102" i="12"/>
  <c r="S153" i="12"/>
  <c r="I143" i="12"/>
  <c r="Q143" i="12"/>
  <c r="Q102" i="12"/>
  <c r="I102" i="12"/>
  <c r="O91" i="12"/>
  <c r="O153" i="12"/>
  <c r="P143" i="12"/>
  <c r="H159" i="12"/>
  <c r="F91" i="12"/>
  <c r="F125" i="12"/>
  <c r="G143" i="12"/>
  <c r="O116" i="12"/>
  <c r="O102" i="12"/>
  <c r="S44" i="12"/>
  <c r="G23" i="12"/>
  <c r="I44" i="12"/>
  <c r="S64" i="12"/>
  <c r="J23" i="12"/>
  <c r="R48" i="12"/>
  <c r="T48" i="12"/>
  <c r="F23" i="12"/>
  <c r="Q23" i="12"/>
  <c r="F44" i="12"/>
  <c r="O44" i="12"/>
  <c r="P48" i="12"/>
  <c r="P23" i="12"/>
  <c r="J48" i="12"/>
  <c r="O48" i="12"/>
  <c r="F48" i="12"/>
  <c r="M23" i="12"/>
  <c r="M48" i="12"/>
  <c r="I23" i="12"/>
  <c r="R23" i="12"/>
  <c r="O23" i="12"/>
  <c r="I48" i="12"/>
  <c r="T23" i="12"/>
  <c r="K23" i="12"/>
  <c r="Q48" i="12"/>
  <c r="L44" i="12"/>
  <c r="L24" i="12"/>
  <c r="L150" i="12"/>
  <c r="L97" i="12"/>
  <c r="L91" i="12" s="1"/>
  <c r="S50" i="12"/>
  <c r="S24" i="12"/>
  <c r="L41" i="12"/>
  <c r="L50" i="12"/>
  <c r="S147" i="12"/>
  <c r="L29" i="12"/>
  <c r="L147" i="12"/>
  <c r="L120" i="12"/>
  <c r="L116" i="12" s="1"/>
  <c r="L103" i="12"/>
  <c r="L71" i="12"/>
  <c r="S38" i="12"/>
  <c r="L18" i="12"/>
  <c r="L32" i="12"/>
  <c r="S29" i="12"/>
  <c r="S11" i="12"/>
  <c r="S103" i="12"/>
  <c r="S71" i="12"/>
  <c r="L110" i="12"/>
  <c r="S32" i="12"/>
  <c r="L38" i="12"/>
  <c r="L11" i="12"/>
  <c r="S150" i="12"/>
  <c r="S110" i="12"/>
  <c r="L64" i="12"/>
  <c r="S41" i="12"/>
  <c r="S120" i="12"/>
  <c r="S116" i="12" s="1"/>
  <c r="S18" i="12"/>
  <c r="S97" i="12"/>
  <c r="S91" i="12" s="1"/>
  <c r="L126" i="12"/>
  <c r="L125" i="12" s="1"/>
  <c r="S126" i="12"/>
  <c r="S125" i="12" s="1"/>
  <c r="L8" i="12"/>
  <c r="K7" i="12"/>
  <c r="G7" i="12"/>
  <c r="P7" i="12"/>
  <c r="T7" i="12"/>
  <c r="M7" i="12"/>
  <c r="Q7" i="12"/>
  <c r="R7" i="12"/>
  <c r="I7" i="12"/>
  <c r="J7" i="12"/>
  <c r="O7" i="12"/>
  <c r="F7" i="12"/>
  <c r="S8" i="12"/>
  <c r="I74" i="12"/>
  <c r="O74" i="12"/>
  <c r="F74" i="12"/>
  <c r="Q74" i="12"/>
  <c r="K74" i="12"/>
  <c r="L74" i="12" s="1"/>
  <c r="G159" i="12" l="1"/>
  <c r="R159" i="12"/>
  <c r="S143" i="12"/>
  <c r="Q159" i="12"/>
  <c r="O159" i="12"/>
  <c r="I159" i="12"/>
  <c r="L143" i="12"/>
  <c r="T159" i="12"/>
  <c r="F159" i="12"/>
  <c r="J159" i="12"/>
  <c r="M159" i="12"/>
  <c r="S102" i="12"/>
  <c r="K159" i="12"/>
  <c r="L102" i="12"/>
  <c r="P159" i="12"/>
  <c r="L23" i="12"/>
  <c r="L48" i="12"/>
  <c r="S23" i="12"/>
  <c r="S48" i="12"/>
  <c r="L7" i="12"/>
  <c r="S7" i="12"/>
  <c r="L159" i="12" l="1"/>
  <c r="S159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U5" authorId="0" shapeId="0" xr:uid="{2FFA76E7-5139-45D2-A39D-FE034E5ABFC5}">
      <text>
        <r>
          <rPr>
            <b/>
            <sz val="11"/>
            <color indexed="81"/>
            <rFont val="맑은 고딕"/>
            <family val="3"/>
            <charset val="129"/>
          </rPr>
          <t xml:space="preserve">면접 또는 실기 미실시 시 </t>
        </r>
        <r>
          <rPr>
            <b/>
            <sz val="11"/>
            <color indexed="10"/>
            <rFont val="맑은 고딕"/>
            <family val="3"/>
            <charset val="129"/>
          </rPr>
          <t>'해당없음'</t>
        </r>
        <r>
          <rPr>
            <b/>
            <sz val="11"/>
            <color indexed="81"/>
            <rFont val="맑은 고딕"/>
            <family val="3"/>
            <charset val="129"/>
          </rPr>
          <t>으로 작성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J6" authorId="0" shapeId="0" xr:uid="{08DB304B-A6BF-48CE-A5B6-5A325A8C968B}">
      <text>
        <r>
          <rPr>
            <b/>
            <sz val="11"/>
            <color indexed="10"/>
            <rFont val="맑은 고딕"/>
            <family val="3"/>
            <charset val="129"/>
          </rPr>
          <t>당초 모집 계획 인원을 가능 정원 보다 적게 작성한 경우
모집계획인원 변경 가능하며, 2027년 선발가능정원 자동 계산됨</t>
        </r>
      </text>
    </comment>
    <comment ref="K6" authorId="0" shapeId="0" xr:uid="{00BE6401-D82D-4823-A61E-F58239ADCCCF}">
      <text>
        <r>
          <rPr>
            <b/>
            <sz val="11"/>
            <color indexed="81"/>
            <rFont val="맑은 고딕"/>
            <family val="3"/>
            <charset val="129"/>
          </rPr>
          <t>2026학년도 2학년 선발인원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M6" authorId="0" shapeId="0" xr:uid="{F6F97D3E-5C1A-4AC7-8265-0BA487FC80BC}">
      <text>
        <r>
          <rPr>
            <b/>
            <sz val="11"/>
            <color indexed="81"/>
            <rFont val="맑은 고딕"/>
            <family val="3"/>
            <charset val="129"/>
          </rPr>
          <t xml:space="preserve">모집가능정원(입학정원의 20% 이내)에서 2026년 기 선발인원을 제외한 여석 내에서 결정 가능
</t>
        </r>
      </text>
    </comment>
    <comment ref="P6" authorId="0" shapeId="0" xr:uid="{83258D42-1C14-432C-BFE9-2C7EB1A603C2}">
      <text>
        <r>
          <rPr>
            <b/>
            <sz val="11"/>
            <color indexed="10"/>
            <rFont val="맑은 고딕"/>
            <family val="3"/>
            <charset val="129"/>
          </rPr>
          <t>당초 모집 계획 인원을 가능 정원 보다 적게 작성한 경우
모집계획인원 변경 가능하며, 2027년 선발가능정원 자동 계산됨</t>
        </r>
      </text>
    </comment>
    <comment ref="Q6" authorId="0" shapeId="0" xr:uid="{6ADD1CFC-0D30-4388-A315-7315D74D3B47}">
      <text>
        <r>
          <rPr>
            <b/>
            <sz val="11"/>
            <color indexed="81"/>
            <rFont val="맑은 고딕"/>
            <family val="3"/>
            <charset val="129"/>
          </rPr>
          <t>2025학년도 2학년 선발인원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R6" authorId="0" shapeId="0" xr:uid="{06DB9803-A1DC-47F2-B609-7C517079760C}">
      <text>
        <r>
          <rPr>
            <b/>
            <sz val="11"/>
            <color indexed="81"/>
            <rFont val="맑은 고딕"/>
            <family val="3"/>
            <charset val="129"/>
          </rPr>
          <t>2026학년도 3학년 선발인원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T6" authorId="0" shapeId="0" xr:uid="{A6BE05A0-32C6-4E94-B4AA-7A727A52A933}">
      <text>
        <r>
          <rPr>
            <b/>
            <sz val="11"/>
            <color indexed="81"/>
            <rFont val="맑은 고딕"/>
            <family val="3"/>
            <charset val="129"/>
          </rPr>
          <t xml:space="preserve">모집가능정원(입학정원의 20% 이내)에서 2025년과 2026년 기 선발인원을 제외한 여석 내에서 결정 가능
</t>
        </r>
      </text>
    </comment>
    <comment ref="D17" authorId="0" shapeId="0" xr:uid="{4A79E550-BF1E-47F6-9D5C-21E6C31BDCAC}">
      <text>
        <r>
          <rPr>
            <b/>
            <sz val="11"/>
            <color indexed="81"/>
            <rFont val="Tahoma"/>
            <family val="2"/>
          </rPr>
          <t>'</t>
        </r>
        <r>
          <rPr>
            <b/>
            <sz val="11"/>
            <color indexed="81"/>
            <rFont val="돋움"/>
            <family val="3"/>
            <charset val="129"/>
          </rPr>
          <t>강원대학교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자유전공학부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학생설계전공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운영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' </t>
        </r>
        <r>
          <rPr>
            <b/>
            <sz val="11"/>
            <color indexed="81"/>
            <rFont val="돋움"/>
            <family val="3"/>
            <charset val="129"/>
          </rPr>
          <t>제</t>
        </r>
        <r>
          <rPr>
            <b/>
            <sz val="11"/>
            <color indexed="81"/>
            <rFont val="Tahoma"/>
            <family val="2"/>
          </rPr>
          <t>6</t>
        </r>
        <r>
          <rPr>
            <b/>
            <sz val="11"/>
            <color indexed="81"/>
            <rFont val="돋움"/>
            <family val="3"/>
            <charset val="129"/>
          </rPr>
          <t>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고려하여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선발계획인원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할것</t>
        </r>
      </text>
    </comment>
    <comment ref="D18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E18" authorId="0" shapeId="0" xr:uid="{A1C8273B-0803-4396-83B0-503C96245616}">
      <text>
        <r>
          <rPr>
            <b/>
            <sz val="9"/>
            <color indexed="81"/>
            <rFont val="Tahoma"/>
            <family val="2"/>
          </rPr>
          <t>2026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  <comment ref="H18" authorId="0" shapeId="0" xr:uid="{A0643ED6-F6BE-4D4A-8DDB-A0AB4217C5B7}">
      <text>
        <r>
          <rPr>
            <b/>
            <sz val="9"/>
            <color indexed="81"/>
            <rFont val="Tahoma"/>
            <family val="2"/>
          </rPr>
          <t>2025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  <comment ref="N18" authorId="0" shapeId="0" xr:uid="{B8589CDE-9117-49AF-8200-2C45DA743552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N5" authorId="0" shapeId="0" xr:uid="{9DEBB492-62FF-4BFB-93D6-4EFA34B6E739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면접 미실시 시 전형시간 및 장소는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 '해당없음' </t>
        </r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으로 작성 </t>
        </r>
      </text>
    </comment>
    <comment ref="Q6" authorId="0" shapeId="0" xr:uid="{931FC105-4FAD-4E42-8B75-A190DF79DBB2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 xml:space="preserve">면접 평가 방법: 
◦ 지원동기, 학습의욕 및 학업계획 평가
◦ 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학과(전공) </t>
        </r>
        <r>
          <rPr>
            <b/>
            <u/>
            <sz val="11"/>
            <color indexed="10"/>
            <rFont val="맑은 고딕"/>
            <family val="3"/>
            <charset val="129"/>
            <scheme val="minor"/>
          </rPr>
          <t>교수 3인 이상으로 구성된 면접위원</t>
        </r>
        <r>
          <rPr>
            <b/>
            <sz val="11"/>
            <color indexed="10"/>
            <rFont val="맑은 고딕"/>
            <family val="3"/>
            <charset val="129"/>
            <scheme val="minor"/>
          </rPr>
          <t xml:space="preserve"> 점수 합산 후 평균 점수 반영</t>
        </r>
        <r>
          <rPr>
            <sz val="12"/>
            <color indexed="81"/>
            <rFont val="맑은 고딕"/>
            <family val="3"/>
            <charset val="129"/>
          </rPr>
          <t xml:space="preserve">
</t>
        </r>
      </text>
    </comment>
    <comment ref="D20" authorId="0" shapeId="0" xr:uid="{2EB12A53-A4AC-49A7-B8CD-A98EEB781A79}">
      <text>
        <r>
          <rPr>
            <b/>
            <sz val="9"/>
            <color indexed="81"/>
            <rFont val="돋움"/>
            <family val="3"/>
            <charset val="129"/>
          </rPr>
          <t>전과운영지침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E20" authorId="0" shapeId="0" xr:uid="{A1C8273B-0803-4396-83B0-503C96245616}">
      <text>
        <r>
          <rPr>
            <b/>
            <sz val="9"/>
            <color indexed="81"/>
            <rFont val="Tahoma"/>
            <family val="2"/>
          </rPr>
          <t>2026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  <comment ref="H20" authorId="0" shapeId="0" xr:uid="{A0643ED6-F6BE-4D4A-8DDB-A0AB4217C5B7}">
      <text>
        <r>
          <rPr>
            <b/>
            <sz val="9"/>
            <color indexed="81"/>
            <rFont val="Tahoma"/>
            <family val="2"/>
          </rPr>
          <t>2025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  <comment ref="K20" authorId="0" shapeId="0" xr:uid="{B8589CDE-9117-49AF-8200-2C45DA743552}">
      <text>
        <r>
          <rPr>
            <b/>
            <sz val="9"/>
            <color indexed="81"/>
            <rFont val="Tahoma"/>
            <family val="2"/>
          </rPr>
          <t>2024</t>
        </r>
        <r>
          <rPr>
            <b/>
            <sz val="9"/>
            <color indexed="81"/>
            <rFont val="돋움"/>
            <family val="3"/>
            <charset val="129"/>
          </rPr>
          <t>학년도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입학생수
</t>
        </r>
      </text>
    </comment>
  </commentList>
</comments>
</file>

<file path=xl/sharedStrings.xml><?xml version="1.0" encoding="utf-8"?>
<sst xmlns="http://schemas.openxmlformats.org/spreadsheetml/2006/main" count="713" uniqueCount="216">
  <si>
    <t>구분</t>
  </si>
  <si>
    <t>대학명</t>
  </si>
  <si>
    <t>계열</t>
  </si>
  <si>
    <t>모집단위명</t>
  </si>
  <si>
    <t>경영대학</t>
  </si>
  <si>
    <t>소 계</t>
  </si>
  <si>
    <t xml:space="preserve">  </t>
  </si>
  <si>
    <t>인문사회</t>
  </si>
  <si>
    <t>관광경영학과</t>
  </si>
  <si>
    <t>자연과학</t>
  </si>
  <si>
    <t>생물자원과학부</t>
  </si>
  <si>
    <t>지역건설공학과</t>
  </si>
  <si>
    <t>디자인학과</t>
  </si>
  <si>
    <t>무용학과</t>
  </si>
  <si>
    <t>미술학과</t>
  </si>
  <si>
    <t>영상문화학과</t>
  </si>
  <si>
    <t>음악학과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</si>
  <si>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</si>
  <si>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</si>
  <si>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</si>
  <si>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</si>
  <si>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</si>
  <si>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</si>
  <si>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</si>
  <si>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</si>
  <si>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</si>
  <si>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</si>
  <si>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</si>
  <si>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문화인류학과</t>
  </si>
  <si>
    <t>부동산학과</t>
  </si>
  <si>
    <t>사회학과</t>
  </si>
  <si>
    <t>정치외교학과</t>
  </si>
  <si>
    <t>산림과학부</t>
  </si>
  <si>
    <t>분자생명과학과</t>
  </si>
  <si>
    <t>인문대학</t>
  </si>
  <si>
    <t>생명과학과</t>
  </si>
  <si>
    <t>수학과</t>
  </si>
  <si>
    <t>(경제학전공)</t>
  </si>
  <si>
    <t>(건축공학전공)</t>
  </si>
  <si>
    <t>(식물자원응용과학전공)</t>
  </si>
  <si>
    <t>(물리교육전공)</t>
  </si>
  <si>
    <t>(생물교육전공)</t>
  </si>
  <si>
    <t>(지구과학교육전공)</t>
  </si>
  <si>
    <t>(화학교육전공)</t>
  </si>
  <si>
    <t>(산림경영학전공)</t>
  </si>
  <si>
    <t>(산림자원학전공)</t>
  </si>
  <si>
    <t>(산림환경보호학전공)</t>
  </si>
  <si>
    <t>지질·지구물리학부</t>
  </si>
  <si>
    <t>(지구물리학전공)</t>
  </si>
  <si>
    <t>(지질학전공)</t>
  </si>
  <si>
    <t>IT대학</t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</si>
  <si>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</si>
  <si>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</si>
  <si>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</si>
  <si>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</si>
  <si>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동점자
처리기준</t>
    <phoneticPr fontId="1" type="noConversion"/>
  </si>
  <si>
    <t>전형방법</t>
    <phoneticPr fontId="1" type="noConversion"/>
  </si>
  <si>
    <t>농업생명과학대학</t>
    <phoneticPr fontId="1" type="noConversion"/>
  </si>
  <si>
    <t>동물생명
과학대학</t>
    <phoneticPr fontId="1" type="noConversion"/>
  </si>
  <si>
    <t>사회과학
대학</t>
    <phoneticPr fontId="1" type="noConversion"/>
  </si>
  <si>
    <t>산림환경
과학대학</t>
    <phoneticPr fontId="1" type="noConversion"/>
  </si>
  <si>
    <t>의생명
과학대학</t>
    <phoneticPr fontId="1" type="noConversion"/>
  </si>
  <si>
    <t>자연과학
대학</t>
    <phoneticPr fontId="1" type="noConversion"/>
  </si>
  <si>
    <t>자연과학</t>
    <phoneticPr fontId="1" type="noConversion"/>
  </si>
  <si>
    <t>인문사회</t>
    <phoneticPr fontId="1" type="noConversion"/>
  </si>
  <si>
    <t>의생명융합학부</t>
    <phoneticPr fontId="1" type="noConversion"/>
  </si>
  <si>
    <t>(의생명공학전공)</t>
    <phoneticPr fontId="1" type="noConversion"/>
  </si>
  <si>
    <t>경영·회계학부</t>
    <phoneticPr fontId="1" type="noConversion"/>
  </si>
  <si>
    <t>(경영학전공)</t>
    <phoneticPr fontId="1" type="noConversion"/>
  </si>
  <si>
    <t>(회계학전공)</t>
    <phoneticPr fontId="1" type="noConversion"/>
  </si>
  <si>
    <t>경제·정보통계학부</t>
  </si>
  <si>
    <t>(정보통계학전공)</t>
  </si>
  <si>
    <t>국제무역학과</t>
  </si>
  <si>
    <t>건축학과(5년제)</t>
  </si>
  <si>
    <t>건축·토목·환경공학부</t>
  </si>
  <si>
    <t>(토목공학전공)</t>
  </si>
  <si>
    <t>(환경공학전공)</t>
  </si>
  <si>
    <t>(산업공학전공)</t>
  </si>
  <si>
    <t>(에너지자원공학전공)</t>
  </si>
  <si>
    <t>(생물공학전공)</t>
  </si>
  <si>
    <t>(화학공학전공)</t>
  </si>
  <si>
    <t>바이오산업공학부</t>
  </si>
  <si>
    <t>(식품생명공학전공)</t>
  </si>
  <si>
    <t>(원예과학전공)</t>
  </si>
  <si>
    <t>(농업자원경제학전공)</t>
  </si>
  <si>
    <t>(바이오자원환경학전공)</t>
  </si>
  <si>
    <t>(에코환경과학전공)</t>
  </si>
  <si>
    <t>동물산업융합학과</t>
  </si>
  <si>
    <t>동물응용과학과</t>
  </si>
  <si>
    <t>동물자원과학과</t>
  </si>
  <si>
    <t>스포츠과학과</t>
    <phoneticPr fontId="1" type="noConversion"/>
  </si>
  <si>
    <t>체육교육과</t>
    <phoneticPr fontId="1" type="noConversion"/>
  </si>
  <si>
    <t>한문교육과</t>
    <phoneticPr fontId="1" type="noConversion"/>
  </si>
  <si>
    <t>행정·심리학부</t>
  </si>
  <si>
    <t>(심리학전공)</t>
  </si>
  <si>
    <t>(행정학전공)</t>
  </si>
  <si>
    <t>생태조경디자인학과</t>
  </si>
  <si>
    <t>전기전자공학과</t>
    <phoneticPr fontId="1" type="noConversion"/>
  </si>
  <si>
    <t>인문학부</t>
    <phoneticPr fontId="1" type="noConversion"/>
  </si>
  <si>
    <t>(독어독문학전공)</t>
    <phoneticPr fontId="1" type="noConversion"/>
  </si>
  <si>
    <t>(불어불문학전공)</t>
    <phoneticPr fontId="1" type="noConversion"/>
  </si>
  <si>
    <t>(사학전공)</t>
    <phoneticPr fontId="1" type="noConversion"/>
  </si>
  <si>
    <t>(중어중문학전공)</t>
    <phoneticPr fontId="1" type="noConversion"/>
  </si>
  <si>
    <t>(철학전공)</t>
    <phoneticPr fontId="1" type="noConversion"/>
  </si>
  <si>
    <t>문화예술·공과대학</t>
    <phoneticPr fontId="1" type="noConversion"/>
  </si>
  <si>
    <t>화학·생화학부</t>
    <phoneticPr fontId="1" type="noConversion"/>
  </si>
  <si>
    <t>(화학전공)</t>
    <phoneticPr fontId="1" type="noConversion"/>
  </si>
  <si>
    <t>(국어국문학전공)</t>
    <phoneticPr fontId="1" type="noConversion"/>
  </si>
  <si>
    <t>(영어영문학전공)</t>
    <phoneticPr fontId="1" type="noConversion"/>
  </si>
  <si>
    <t>(일본학전공)</t>
    <phoneticPr fontId="1" type="noConversion"/>
  </si>
  <si>
    <t>(생화학전공)</t>
    <phoneticPr fontId="1" type="noConversion"/>
  </si>
  <si>
    <t>전자공학과</t>
    <phoneticPr fontId="1" type="noConversion"/>
  </si>
  <si>
    <t>생명건강공학과</t>
    <phoneticPr fontId="1" type="noConversion"/>
  </si>
  <si>
    <t>생물의소재공학과</t>
    <phoneticPr fontId="1" type="noConversion"/>
  </si>
  <si>
    <t>공학</t>
    <phoneticPr fontId="1" type="noConversion"/>
  </si>
  <si>
    <t>컴퓨터공학과</t>
    <phoneticPr fontId="1" type="noConversion"/>
  </si>
  <si>
    <t>합 계</t>
    <phoneticPr fontId="1" type="noConversion"/>
  </si>
  <si>
    <t>모집가능
정원(20%)</t>
    <phoneticPr fontId="1" type="noConversion"/>
  </si>
  <si>
    <t>춘천캠퍼스</t>
    <phoneticPr fontId="1" type="noConversion"/>
  </si>
  <si>
    <t>화공·생물공학부</t>
    <phoneticPr fontId="1" type="noConversion"/>
  </si>
  <si>
    <t>미디어커뮤니케이션학과</t>
    <phoneticPr fontId="1" type="noConversion"/>
  </si>
  <si>
    <t>목재·종이과학부</t>
    <phoneticPr fontId="1" type="noConversion"/>
  </si>
  <si>
    <t>(목재과학전공)</t>
    <phoneticPr fontId="1" type="noConversion"/>
  </si>
  <si>
    <t>(종이소재과학전공)</t>
    <phoneticPr fontId="1" type="noConversion"/>
  </si>
  <si>
    <t>AI융합학과</t>
    <phoneticPr fontId="1" type="noConversion"/>
  </si>
  <si>
    <t>예체능</t>
    <phoneticPr fontId="1" type="noConversion"/>
  </si>
  <si>
    <t>공학</t>
    <phoneticPr fontId="1" type="noConversion"/>
  </si>
  <si>
    <t>배터리융합공학과</t>
    <phoneticPr fontId="1" type="noConversion"/>
  </si>
  <si>
    <t>디지털밀리터리학과</t>
    <phoneticPr fontId="1" type="noConversion"/>
  </si>
  <si>
    <t>2024
입학정원</t>
    <phoneticPr fontId="1" type="noConversion"/>
  </si>
  <si>
    <t>반도체물리학과</t>
    <phoneticPr fontId="1" type="noConversion"/>
  </si>
  <si>
    <t>기계의용·메카트로닉스공학과</t>
    <phoneticPr fontId="1" type="noConversion"/>
  </si>
  <si>
    <t>에너지자원·산업공학부</t>
    <phoneticPr fontId="1" type="noConversion"/>
  </si>
  <si>
    <t>2025
입학정원</t>
    <phoneticPr fontId="1" type="noConversion"/>
  </si>
  <si>
    <t>2025년
기 선발인원</t>
    <phoneticPr fontId="1" type="noConversion"/>
  </si>
  <si>
    <t>자연과학</t>
    <phoneticPr fontId="1" type="noConversion"/>
  </si>
  <si>
    <t>스마트팜융합바이오시스템공학과</t>
    <phoneticPr fontId="1" type="noConversion"/>
  </si>
  <si>
    <t>식품생명공학과</t>
    <phoneticPr fontId="1" type="noConversion"/>
  </si>
  <si>
    <t>(식물의학전공)</t>
    <phoneticPr fontId="1" type="noConversion"/>
  </si>
  <si>
    <t>스마트산업공학과</t>
    <phoneticPr fontId="1" type="noConversion"/>
  </si>
  <si>
    <t>에너지자원공학과</t>
    <phoneticPr fontId="1" type="noConversion"/>
  </si>
  <si>
    <t>공학</t>
    <phoneticPr fontId="1" type="noConversion"/>
  </si>
  <si>
    <t>모집가능정원(20%)</t>
    <phoneticPr fontId="1" type="noConversion"/>
  </si>
  <si>
    <t>전형일</t>
    <phoneticPr fontId="1" type="noConversion"/>
  </si>
  <si>
    <t>(바이오시스템기계공학전공)</t>
    <phoneticPr fontId="1" type="noConversion"/>
  </si>
  <si>
    <t>식품자원경제학과</t>
    <phoneticPr fontId="1" type="noConversion"/>
  </si>
  <si>
    <t>원예학과</t>
    <phoneticPr fontId="1" type="noConversion"/>
  </si>
  <si>
    <t>환경융합학부</t>
    <phoneticPr fontId="1" type="noConversion"/>
  </si>
  <si>
    <t>원예·농업자원경제학부</t>
    <phoneticPr fontId="1" type="noConversion"/>
  </si>
  <si>
    <t>생명·환경융합학부</t>
    <phoneticPr fontId="1" type="noConversion"/>
  </si>
  <si>
    <t>(바이오환경화학전공)</t>
    <phoneticPr fontId="1" type="noConversion"/>
  </si>
  <si>
    <t>(환경과학전공)</t>
    <phoneticPr fontId="1" type="noConversion"/>
  </si>
  <si>
    <t>기계융합공학부</t>
    <phoneticPr fontId="1" type="noConversion"/>
  </si>
  <si>
    <t>2026
입학정원</t>
    <phoneticPr fontId="1" type="noConversion"/>
  </si>
  <si>
    <t>2027년
선발계획인원</t>
    <phoneticPr fontId="1" type="noConversion"/>
  </si>
  <si>
    <t>2026년
기 선발인원</t>
    <phoneticPr fontId="1" type="noConversion"/>
  </si>
  <si>
    <t>2027년
선발가능정원</t>
    <phoneticPr fontId="1" type="noConversion"/>
  </si>
  <si>
    <t>건축공학과</t>
    <phoneticPr fontId="1" type="noConversion"/>
  </si>
  <si>
    <t>토목공학과</t>
    <phoneticPr fontId="1" type="noConversion"/>
  </si>
  <si>
    <t>환경공학과</t>
    <phoneticPr fontId="1" type="noConversion"/>
  </si>
  <si>
    <t>심리학과</t>
    <phoneticPr fontId="1" type="noConversion"/>
  </si>
  <si>
    <t>행정학과</t>
    <phoneticPr fontId="1" type="noConversion"/>
  </si>
  <si>
    <t>산림바이오소재공학과</t>
    <phoneticPr fontId="1" type="noConversion"/>
  </si>
  <si>
    <t>펄프제지공학과</t>
    <phoneticPr fontId="1" type="noConversion"/>
  </si>
  <si>
    <t>산림경영학과</t>
    <phoneticPr fontId="1" type="noConversion"/>
  </si>
  <si>
    <t>산림자원학과</t>
    <phoneticPr fontId="1" type="noConversion"/>
  </si>
  <si>
    <t>산림환경보홈학과</t>
    <phoneticPr fontId="1" type="noConversion"/>
  </si>
  <si>
    <t>(의생명시스템과학전공)-3학년
(시스템면역과학전공)-4학년</t>
    <phoneticPr fontId="1" type="noConversion"/>
  </si>
  <si>
    <t>의생명시스템과학과</t>
    <phoneticPr fontId="1" type="noConversion"/>
  </si>
  <si>
    <t>의생명공학과</t>
    <phoneticPr fontId="1" type="noConversion"/>
  </si>
  <si>
    <t>자연과학</t>
    <phoneticPr fontId="1" type="noConversion"/>
  </si>
  <si>
    <t>글로벌미래융합대학</t>
    <phoneticPr fontId="1" type="noConversion"/>
  </si>
  <si>
    <t>(글로벌미디어커뮤니케이션전공)</t>
    <phoneticPr fontId="1" type="noConversion"/>
  </si>
  <si>
    <t>(글로벌비즈니스전공)</t>
    <phoneticPr fontId="1" type="noConversion"/>
  </si>
  <si>
    <t>(글로벌산업기술전공)</t>
    <phoneticPr fontId="1" type="noConversion"/>
  </si>
  <si>
    <t>공학</t>
    <phoneticPr fontId="1" type="noConversion"/>
  </si>
  <si>
    <t>(글로벌공연콘텐츠학전공)</t>
    <phoneticPr fontId="1" type="noConversion"/>
  </si>
  <si>
    <t>글로벌융합학부*</t>
    <phoneticPr fontId="1" type="noConversion"/>
  </si>
  <si>
    <t>*글로벌융합학부의 전과는 전과운영지침 개정 전 전과 불가능</t>
    <phoneticPr fontId="1" type="noConversion"/>
  </si>
  <si>
    <t>국어국문학과</t>
    <phoneticPr fontId="1" type="noConversion"/>
  </si>
  <si>
    <t>독어독문학과</t>
    <phoneticPr fontId="1" type="noConversion"/>
  </si>
  <si>
    <t>불어불문학과</t>
    <phoneticPr fontId="1" type="noConversion"/>
  </si>
  <si>
    <t>사학과</t>
    <phoneticPr fontId="1" type="noConversion"/>
  </si>
  <si>
    <t>영어영문학과</t>
    <phoneticPr fontId="1" type="noConversion"/>
  </si>
  <si>
    <t>일본학과</t>
    <phoneticPr fontId="1" type="noConversion"/>
  </si>
  <si>
    <t>중어중문학과</t>
    <phoneticPr fontId="1" type="noConversion"/>
  </si>
  <si>
    <t>철학과</t>
    <phoneticPr fontId="1" type="noConversion"/>
  </si>
  <si>
    <t>인문사회</t>
    <phoneticPr fontId="1" type="noConversion"/>
  </si>
  <si>
    <t>2027.1.22(금)</t>
    <phoneticPr fontId="1" type="noConversion"/>
  </si>
  <si>
    <r>
      <t xml:space="preserve">* </t>
    </r>
    <r>
      <rPr>
        <b/>
        <sz val="11"/>
        <rFont val="맑은 고딕"/>
        <family val="3"/>
        <charset val="129"/>
        <scheme val="minor"/>
      </rPr>
      <t xml:space="preserve">학과 및 전공에서는 </t>
    </r>
    <r>
      <rPr>
        <b/>
        <u/>
        <sz val="11"/>
        <rFont val="맑은 고딕"/>
        <family val="3"/>
        <charset val="129"/>
        <scheme val="minor"/>
      </rPr>
      <t>노란색 셀 부분</t>
    </r>
    <r>
      <rPr>
        <b/>
        <sz val="11"/>
        <rFont val="맑은 고딕"/>
        <family val="3"/>
        <charset val="129"/>
        <scheme val="minor"/>
      </rPr>
      <t xml:space="preserve"> 작성</t>
    </r>
    <r>
      <rPr>
        <sz val="11"/>
        <color theme="1"/>
        <rFont val="맑은 고딕"/>
        <family val="3"/>
        <charset val="129"/>
        <scheme val="minor"/>
      </rPr>
      <t xml:space="preserve">
(노란셀이 아닌 부분을 수정하는 경우, </t>
    </r>
    <r>
      <rPr>
        <b/>
        <sz val="11"/>
        <color rgb="FFFF0000"/>
        <rFont val="맑은 고딕"/>
        <family val="3"/>
        <charset val="129"/>
        <scheme val="minor"/>
      </rPr>
      <t>수정한 수분은 빨간색으로 작성</t>
    </r>
    <r>
      <rPr>
        <b/>
        <sz val="11"/>
        <rFont val="맑은 고딕"/>
        <family val="3"/>
        <charset val="129"/>
        <scheme val="minor"/>
      </rPr>
      <t>)</t>
    </r>
    <phoneticPr fontId="1" type="noConversion"/>
  </si>
  <si>
    <t>2학년 모집</t>
    <phoneticPr fontId="1" type="noConversion"/>
  </si>
  <si>
    <t>3학년 모집</t>
    <phoneticPr fontId="1" type="noConversion"/>
  </si>
  <si>
    <t>4학년 모집</t>
    <phoneticPr fontId="1" type="noConversion"/>
  </si>
  <si>
    <r>
      <t xml:space="preserve">평가요소별 반영비율 및 배점
</t>
    </r>
    <r>
      <rPr>
        <b/>
        <sz val="11"/>
        <color rgb="FFFF0000"/>
        <rFont val="맑은 고딕"/>
        <family val="3"/>
        <charset val="129"/>
        <scheme val="minor"/>
      </rPr>
      <t>(반영비율 작성 필요)</t>
    </r>
    <phoneticPr fontId="1" type="noConversion"/>
  </si>
  <si>
    <r>
      <t xml:space="preserve">전형시작시간
</t>
    </r>
    <r>
      <rPr>
        <b/>
        <sz val="11"/>
        <color rgb="FFFF0000"/>
        <rFont val="맑은 고딕"/>
        <family val="3"/>
        <charset val="129"/>
        <scheme val="minor"/>
      </rPr>
      <t>(작성형식 00:00)</t>
    </r>
    <phoneticPr fontId="1" type="noConversion"/>
  </si>
  <si>
    <r>
      <t>2025년 
모집계획인원</t>
    </r>
    <r>
      <rPr>
        <b/>
        <sz val="9"/>
        <color rgb="FF000000"/>
        <rFont val="맑은 고딕"/>
        <family val="3"/>
        <charset val="129"/>
        <scheme val="minor"/>
      </rPr>
      <t>(당초 학과제출)</t>
    </r>
    <phoneticPr fontId="1" type="noConversion"/>
  </si>
  <si>
    <r>
      <t>2024년 
모집계획인원</t>
    </r>
    <r>
      <rPr>
        <b/>
        <sz val="9"/>
        <color rgb="FF000000"/>
        <rFont val="맑은 고딕"/>
        <family val="3"/>
        <charset val="129"/>
        <scheme val="minor"/>
      </rPr>
      <t>(당초 학과제출)</t>
    </r>
    <phoneticPr fontId="1" type="noConversion"/>
  </si>
  <si>
    <t>비고
(공고 시 기타 안내사항 작성)</t>
    <phoneticPr fontId="1" type="noConversion"/>
  </si>
  <si>
    <t>전형장소</t>
    <phoneticPr fontId="1" type="noConversion"/>
  </si>
  <si>
    <t>전형일시 및 장소</t>
    <phoneticPr fontId="1" type="noConversion"/>
  </si>
  <si>
    <t>2027학년도 춘천캠퍼스 전과 모집 인원 및 전형 방법</t>
    <phoneticPr fontId="1" type="noConversion"/>
  </si>
  <si>
    <t>2027년
전출허가
계획인원</t>
    <phoneticPr fontId="1" type="noConversion"/>
  </si>
  <si>
    <t>캠퍼스간
전출가능
정원(5%)</t>
    <phoneticPr fontId="1" type="noConversion"/>
  </si>
  <si>
    <t>4학년</t>
    <phoneticPr fontId="1" type="noConversion"/>
  </si>
  <si>
    <t>3학년</t>
    <phoneticPr fontId="1" type="noConversion"/>
  </si>
  <si>
    <t>2학년</t>
    <phoneticPr fontId="1" type="noConversion"/>
  </si>
  <si>
    <r>
      <t xml:space="preserve">※ 모집인원 산출기준 : 전과운영지침 제6조(허가인원) 제1항에 의거 학과 또는 전공 단위별 </t>
    </r>
    <r>
      <rPr>
        <u/>
        <sz val="11"/>
        <color theme="1"/>
        <rFont val="맑은 고딕"/>
        <family val="3"/>
        <charset val="129"/>
        <scheme val="minor"/>
      </rPr>
      <t>입학정원의 20% 범위내</t>
    </r>
    <r>
      <rPr>
        <sz val="11"/>
        <color theme="1"/>
        <rFont val="맑은 고딕"/>
        <family val="3"/>
        <charset val="129"/>
        <scheme val="minor"/>
      </rPr>
      <t xml:space="preserve">에서 모집학과 또는 전공의 교원확보현황, 교육시설 등을 고려하여 학과장(전공주임교수)이 정함(소수점 이하 절사)
</t>
    </r>
    <r>
      <rPr>
        <b/>
        <sz val="11"/>
        <color theme="1"/>
        <rFont val="맑은 고딕"/>
        <family val="3"/>
        <charset val="129"/>
        <scheme val="minor"/>
      </rPr>
      <t>※ 선발방법 : (1) 학업성적순     (2) 성적+면접    (3) 성적+면접+실기고사 
※ 평가요소별 반영비율및 배점 : (1) 학업성적(100%)    (2) 성적(  %)+면접(  %)    (3) 성적(  %)+면접(  %)+실기고사(  %)
※ 동점자 처리기준 : (1) 면접점수가 높은 자   (2) 실기점수가 높은 자   (3) 성적 중 학과특성과 관련된 공통교양 성적 우수자    (4) 기타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b/>
        <sz val="12"/>
        <color rgb="FF0000FF"/>
        <rFont val="맑은 고딕"/>
        <family val="3"/>
        <charset val="129"/>
        <scheme val="minor"/>
      </rPr>
      <t>※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b/>
        <u/>
        <sz val="12"/>
        <color rgb="FF0000FF"/>
        <rFont val="맑은 고딕"/>
        <family val="3"/>
        <charset val="129"/>
        <scheme val="minor"/>
      </rPr>
      <t>사범대학의 경우 전과는 입학정원의 결원 발생 시에만 충원 가능하며, 그 여석은 재입학, 편입 여석 산출 시에도 활용. 결원을 전과로 충원하고자 할 경우 '교원양성기관 정원 운영 지침(교원자격검정 실무편람 중)'에 따라 사전에 단과대학에서 검토 필요)</t>
    </r>
    <phoneticPr fontId="5" type="noConversion"/>
  </si>
  <si>
    <r>
      <rPr>
        <b/>
        <u/>
        <sz val="28"/>
        <color theme="5" tint="-0.249977111117893"/>
        <rFont val="함초롬돋움"/>
        <family val="3"/>
        <charset val="129"/>
      </rPr>
      <t>(캠퍼스간 전출 허가)</t>
    </r>
    <r>
      <rPr>
        <b/>
        <u/>
        <sz val="28"/>
        <color theme="1"/>
        <rFont val="함초롬돋움"/>
        <family val="1"/>
        <charset val="129"/>
      </rPr>
      <t xml:space="preserve"> 2027학년도 전과 전출 허가 및 전형 방법</t>
    </r>
    <phoneticPr fontId="1" type="noConversion"/>
  </si>
  <si>
    <r>
      <t xml:space="preserve">* </t>
    </r>
    <r>
      <rPr>
        <b/>
        <sz val="11"/>
        <rFont val="맑은 고딕"/>
        <family val="3"/>
        <charset val="129"/>
        <scheme val="minor"/>
      </rPr>
      <t xml:space="preserve">학과 및 전공에서는 </t>
    </r>
    <r>
      <rPr>
        <b/>
        <u val="double"/>
        <sz val="11"/>
        <rFont val="맑은 고딕"/>
        <family val="3"/>
        <charset val="129"/>
        <scheme val="minor"/>
      </rPr>
      <t>노란색 셀 부분</t>
    </r>
    <r>
      <rPr>
        <b/>
        <sz val="11"/>
        <rFont val="맑은 고딕"/>
        <family val="3"/>
        <charset val="129"/>
        <scheme val="minor"/>
      </rPr>
      <t xml:space="preserve"> 작성</t>
    </r>
    <r>
      <rPr>
        <sz val="11"/>
        <color theme="1"/>
        <rFont val="맑은 고딕"/>
        <family val="3"/>
        <charset val="129"/>
        <scheme val="minor"/>
      </rPr>
      <t xml:space="preserve">
(노란셀이 아닌 부분을 수정하는 경우, </t>
    </r>
    <r>
      <rPr>
        <b/>
        <sz val="11"/>
        <color rgb="FFFF0000"/>
        <rFont val="맑은 고딕"/>
        <family val="3"/>
        <charset val="129"/>
        <scheme val="minor"/>
      </rPr>
      <t>수정한 수분은 빨간색으로 작성</t>
    </r>
    <r>
      <rPr>
        <b/>
        <sz val="11"/>
        <rFont val="맑은 고딕"/>
        <family val="3"/>
        <charset val="129"/>
        <scheme val="minor"/>
      </rPr>
      <t>)</t>
    </r>
    <phoneticPr fontId="1" type="noConversion"/>
  </si>
  <si>
    <r>
      <t xml:space="preserve">전형일
</t>
    </r>
    <r>
      <rPr>
        <b/>
        <sz val="11"/>
        <color rgb="FFFF0000"/>
        <rFont val="맑은 고딕"/>
        <family val="3"/>
        <charset val="129"/>
        <scheme val="minor"/>
      </rPr>
      <t>(2027.1.5.~6.)</t>
    </r>
    <phoneticPr fontId="1" type="noConversion"/>
  </si>
  <si>
    <r>
      <rPr>
        <b/>
        <sz val="11"/>
        <color theme="5" tint="-0.249977111117893"/>
        <rFont val="맑은 고딕"/>
        <family val="3"/>
        <charset val="129"/>
        <scheme val="minor"/>
      </rPr>
      <t>[춘천캠퍼스에서 타 캠퍼스로 전과를 신청한 학생에 대해 캠퍼스간 전출 허가(캠퍼스 내 전과 신청은 전출 허가사항 아님.)]</t>
    </r>
    <r>
      <rPr>
        <sz val="11"/>
        <color theme="1"/>
        <rFont val="맑은 고딕"/>
        <family val="3"/>
        <charset val="129"/>
        <scheme val="minor"/>
      </rPr>
      <t xml:space="preserve">
※ 모집인원 산출기준 : 전과운영지침 제7조4항(캠퍼스간전과)허가인원)에 의거 학과 또는 전공 단위별 </t>
    </r>
    <r>
      <rPr>
        <u/>
        <sz val="11"/>
        <color theme="1"/>
        <rFont val="맑은 고딕"/>
        <family val="3"/>
        <charset val="129"/>
        <scheme val="minor"/>
      </rPr>
      <t>입학정원의 5% 범위내</t>
    </r>
    <r>
      <rPr>
        <sz val="11"/>
        <color theme="1"/>
        <rFont val="맑은 고딕"/>
        <family val="3"/>
        <charset val="129"/>
        <scheme val="minor"/>
      </rPr>
      <t xml:space="preserve">에서 모집학과 또는 전공의 교원확보현황, 교육시설 등을 고려하여 학과장(전공주임교수)이 정함(소수점 이하 절사)
</t>
    </r>
    <r>
      <rPr>
        <b/>
        <sz val="11"/>
        <color theme="1"/>
        <rFont val="맑은 고딕"/>
        <family val="3"/>
        <charset val="129"/>
        <scheme val="minor"/>
      </rPr>
      <t>※ 선발방법 : (1) 학생의 학습역량 평가     (2) 면접
※ 평가요소별 반영비율및 배점 : 학생의 학습역량과 면접의 반영비율이 100%가 되도록 전출학과에서 정하여 실시
※ 동점자 처리기준 : (1) 학생의 학습역량 점수가 높은 자   (2) 면접점수가 높은 자</t>
    </r>
    <phoneticPr fontId="5" type="noConversion"/>
  </si>
  <si>
    <t>간호대학</t>
    <phoneticPr fontId="1" type="noConversion"/>
  </si>
  <si>
    <t>간호학과</t>
    <phoneticPr fontId="1" type="noConversion"/>
  </si>
  <si>
    <t>자유전공학부(학생설계전공)</t>
    <phoneticPr fontId="1" type="noConversion"/>
  </si>
  <si>
    <t>인문계열, 자연계열</t>
    <phoneticPr fontId="1" type="noConversion"/>
  </si>
  <si>
    <t>* 학생들에게 직접 공지되는  내용이므로 정확하게 작성 할 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</si>
</sst>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4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u/>
      <sz val="28"/>
      <color theme="1"/>
      <name val="함초롬돋움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u/>
      <sz val="12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u/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8" tint="-0.499984740745262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  <scheme val="minor"/>
    </font>
    <font>
      <sz val="12"/>
      <color indexed="81"/>
      <name val="맑은 고딕"/>
      <family val="3"/>
      <charset val="129"/>
    </font>
    <font>
      <b/>
      <sz val="11"/>
      <color indexed="1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28"/>
      <color theme="5" tint="-0.249977111117893"/>
      <name val="함초롬돋움"/>
      <family val="3"/>
      <charset val="129"/>
    </font>
    <font>
      <b/>
      <u/>
      <sz val="28"/>
      <color theme="1"/>
      <name val="함초롬돋움"/>
      <family val="3"/>
      <charset val="129"/>
    </font>
    <font>
      <b/>
      <sz val="11"/>
      <color theme="5" tint="-0.249977111117893"/>
      <name val="맑은 고딕"/>
      <family val="3"/>
      <charset val="129"/>
      <scheme val="minor"/>
    </font>
    <font>
      <b/>
      <u val="double"/>
      <sz val="11"/>
      <name val="맑은 고딕"/>
      <family val="3"/>
      <charset val="129"/>
      <scheme val="minor"/>
    </font>
    <font>
      <b/>
      <u/>
      <sz val="11"/>
      <color indexed="10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darkTrellis"/>
    </fill>
    <fill>
      <patternFill patternType="darkTrellis">
        <bgColor theme="8" tint="0.79998168889431442"/>
      </patternFill>
    </fill>
    <fill>
      <patternFill patternType="darkTrellis">
        <bgColor theme="0" tint="-0.14999847407452621"/>
      </patternFill>
    </fill>
    <fill>
      <patternFill patternType="darkTrellis">
        <bgColor theme="5" tint="0.79998168889431442"/>
      </patternFill>
    </fill>
    <fill>
      <patternFill patternType="darkTrellis">
        <bgColor theme="6" tint="0.59999389629810485"/>
      </patternFill>
    </fill>
    <fill>
      <patternFill patternType="darkTrellis">
        <bgColor rgb="FFFFFF00"/>
      </patternFill>
    </fill>
    <fill>
      <patternFill patternType="darkTrellis">
        <bgColor rgb="FFFFFFCC"/>
      </patternFill>
    </fill>
    <fill>
      <patternFill patternType="darkTrellis">
        <bgColor theme="8" tint="0.79995117038483843"/>
      </patternFill>
    </fill>
    <fill>
      <patternFill patternType="solid">
        <fgColor theme="0" tint="-0.14993743705557422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medium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rgb="FF0000FF"/>
      </top>
      <bottom style="medium">
        <color rgb="FF0000FF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double">
        <color indexed="64"/>
      </bottom>
      <diagonal/>
    </border>
    <border>
      <left style="thin">
        <color theme="1"/>
      </left>
      <right/>
      <top style="thin">
        <color theme="1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345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Border="1">
      <alignment vertical="center"/>
    </xf>
    <xf numFmtId="0" fontId="3" fillId="2" borderId="1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right" vertical="center" wrapText="1"/>
      <protection locked="0"/>
    </xf>
    <xf numFmtId="0" fontId="4" fillId="3" borderId="13" xfId="0" applyFont="1" applyFill="1" applyBorder="1" applyAlignment="1" applyProtection="1">
      <alignment horizontal="right" vertical="center" wrapText="1"/>
      <protection locked="0"/>
    </xf>
    <xf numFmtId="0" fontId="3" fillId="0" borderId="27" xfId="0" applyFont="1" applyBorder="1" applyAlignment="1">
      <alignment vertical="top" wrapText="1"/>
    </xf>
    <xf numFmtId="0" fontId="3" fillId="0" borderId="26" xfId="0" applyFont="1" applyBorder="1" applyAlignment="1">
      <alignment vertical="top" wrapText="1"/>
    </xf>
    <xf numFmtId="0" fontId="12" fillId="4" borderId="21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 applyProtection="1">
      <alignment horizontal="center" vertical="center" wrapText="1"/>
      <protection locked="0"/>
    </xf>
    <xf numFmtId="0" fontId="3" fillId="8" borderId="3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10" borderId="45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2" borderId="47" xfId="0" applyFont="1" applyFill="1" applyBorder="1" applyAlignment="1" applyProtection="1">
      <alignment horizontal="center" vertical="center" wrapText="1"/>
      <protection locked="0"/>
    </xf>
    <xf numFmtId="41" fontId="12" fillId="3" borderId="42" xfId="0" applyNumberFormat="1" applyFont="1" applyFill="1" applyBorder="1" applyAlignment="1">
      <alignment horizontal="right" vertical="center" wrapText="1"/>
    </xf>
    <xf numFmtId="41" fontId="12" fillId="3" borderId="36" xfId="0" applyNumberFormat="1" applyFont="1" applyFill="1" applyBorder="1" applyAlignment="1">
      <alignment horizontal="right" vertical="center" wrapText="1"/>
    </xf>
    <xf numFmtId="41" fontId="12" fillId="3" borderId="37" xfId="0" applyNumberFormat="1" applyFont="1" applyFill="1" applyBorder="1" applyAlignment="1">
      <alignment horizontal="right" vertical="center" wrapText="1"/>
    </xf>
    <xf numFmtId="41" fontId="3" fillId="3" borderId="28" xfId="0" applyNumberFormat="1" applyFont="1" applyFill="1" applyBorder="1" applyAlignment="1">
      <alignment horizontal="right" vertical="center" wrapText="1"/>
    </xf>
    <xf numFmtId="41" fontId="12" fillId="3" borderId="38" xfId="0" applyNumberFormat="1" applyFont="1" applyFill="1" applyBorder="1" applyAlignment="1">
      <alignment horizontal="right" vertical="center" wrapText="1"/>
    </xf>
    <xf numFmtId="41" fontId="12" fillId="3" borderId="44" xfId="0" applyNumberFormat="1" applyFont="1" applyFill="1" applyBorder="1" applyAlignment="1">
      <alignment horizontal="right" vertical="center" wrapText="1"/>
    </xf>
    <xf numFmtId="41" fontId="12" fillId="0" borderId="43" xfId="0" applyNumberFormat="1" applyFont="1" applyBorder="1" applyAlignment="1">
      <alignment horizontal="right" vertical="center" wrapText="1"/>
    </xf>
    <xf numFmtId="41" fontId="12" fillId="0" borderId="17" xfId="0" applyNumberFormat="1" applyFont="1" applyBorder="1" applyAlignment="1">
      <alignment horizontal="right" vertical="center" wrapText="1"/>
    </xf>
    <xf numFmtId="41" fontId="12" fillId="10" borderId="17" xfId="0" applyNumberFormat="1" applyFont="1" applyFill="1" applyBorder="1" applyAlignment="1">
      <alignment horizontal="right" vertical="center" wrapText="1"/>
    </xf>
    <xf numFmtId="41" fontId="12" fillId="0" borderId="22" xfId="0" applyNumberFormat="1" applyFont="1" applyBorder="1" applyAlignment="1">
      <alignment horizontal="right" vertical="center" wrapText="1"/>
    </xf>
    <xf numFmtId="41" fontId="12" fillId="4" borderId="23" xfId="0" applyNumberFormat="1" applyFont="1" applyFill="1" applyBorder="1" applyAlignment="1">
      <alignment horizontal="right" vertical="center" wrapText="1"/>
    </xf>
    <xf numFmtId="176" fontId="4" fillId="11" borderId="23" xfId="0" applyNumberFormat="1" applyFont="1" applyFill="1" applyBorder="1" applyAlignment="1">
      <alignment horizontal="right" vertical="center" wrapText="1"/>
    </xf>
    <xf numFmtId="41" fontId="13" fillId="4" borderId="23" xfId="0" applyNumberFormat="1" applyFont="1" applyFill="1" applyBorder="1" applyAlignment="1">
      <alignment horizontal="right" vertical="center" wrapText="1"/>
    </xf>
    <xf numFmtId="41" fontId="13" fillId="4" borderId="33" xfId="0" applyNumberFormat="1" applyFont="1" applyFill="1" applyBorder="1" applyAlignment="1">
      <alignment horizontal="right" vertical="center" wrapText="1"/>
    </xf>
    <xf numFmtId="176" fontId="3" fillId="11" borderId="23" xfId="0" applyNumberFormat="1" applyFont="1" applyFill="1" applyBorder="1" applyAlignment="1">
      <alignment horizontal="right" vertical="center" wrapText="1"/>
    </xf>
    <xf numFmtId="41" fontId="12" fillId="4" borderId="33" xfId="0" applyNumberFormat="1" applyFont="1" applyFill="1" applyBorder="1" applyAlignment="1">
      <alignment horizontal="right" vertical="center" wrapText="1"/>
    </xf>
    <xf numFmtId="41" fontId="12" fillId="3" borderId="43" xfId="0" applyNumberFormat="1" applyFont="1" applyFill="1" applyBorder="1" applyAlignment="1">
      <alignment horizontal="right" vertical="center" wrapText="1"/>
    </xf>
    <xf numFmtId="41" fontId="12" fillId="3" borderId="24" xfId="0" applyNumberFormat="1" applyFont="1" applyFill="1" applyBorder="1" applyAlignment="1">
      <alignment horizontal="right" vertical="center" wrapText="1"/>
    </xf>
    <xf numFmtId="41" fontId="12" fillId="3" borderId="22" xfId="0" applyNumberFormat="1" applyFont="1" applyFill="1" applyBorder="1" applyAlignment="1">
      <alignment horizontal="right" vertical="center" wrapText="1"/>
    </xf>
    <xf numFmtId="41" fontId="3" fillId="3" borderId="18" xfId="0" applyNumberFormat="1" applyFont="1" applyFill="1" applyBorder="1" applyAlignment="1">
      <alignment horizontal="right" vertical="center" wrapText="1"/>
    </xf>
    <xf numFmtId="41" fontId="12" fillId="3" borderId="17" xfId="0" applyNumberFormat="1" applyFont="1" applyFill="1" applyBorder="1" applyAlignment="1">
      <alignment horizontal="right" vertical="center" wrapText="1"/>
    </xf>
    <xf numFmtId="176" fontId="3" fillId="3" borderId="23" xfId="0" applyNumberFormat="1" applyFont="1" applyFill="1" applyBorder="1" applyAlignment="1">
      <alignment horizontal="right" vertical="center" wrapText="1"/>
    </xf>
    <xf numFmtId="41" fontId="12" fillId="3" borderId="33" xfId="0" applyNumberFormat="1" applyFont="1" applyFill="1" applyBorder="1" applyAlignment="1">
      <alignment horizontal="right" vertical="center" wrapText="1"/>
    </xf>
    <xf numFmtId="41" fontId="13" fillId="4" borderId="23" xfId="0" quotePrefix="1" applyNumberFormat="1" applyFont="1" applyFill="1" applyBorder="1" applyAlignment="1">
      <alignment horizontal="right" vertical="center" wrapText="1"/>
    </xf>
    <xf numFmtId="41" fontId="13" fillId="4" borderId="40" xfId="0" applyNumberFormat="1" applyFont="1" applyFill="1" applyBorder="1" applyAlignment="1">
      <alignment horizontal="right" vertical="center" wrapText="1"/>
    </xf>
    <xf numFmtId="41" fontId="12" fillId="7" borderId="43" xfId="0" applyNumberFormat="1" applyFont="1" applyFill="1" applyBorder="1" applyAlignment="1">
      <alignment horizontal="right" vertical="center" wrapText="1"/>
    </xf>
    <xf numFmtId="176" fontId="12" fillId="11" borderId="23" xfId="0" applyNumberFormat="1" applyFont="1" applyFill="1" applyBorder="1" applyAlignment="1">
      <alignment horizontal="right" vertical="center" wrapText="1"/>
    </xf>
    <xf numFmtId="176" fontId="11" fillId="11" borderId="23" xfId="0" applyNumberFormat="1" applyFont="1" applyFill="1" applyBorder="1" applyAlignment="1">
      <alignment horizontal="right" vertical="center" wrapText="1"/>
    </xf>
    <xf numFmtId="41" fontId="12" fillId="4" borderId="23" xfId="0" quotePrefix="1" applyNumberFormat="1" applyFont="1" applyFill="1" applyBorder="1" applyAlignment="1">
      <alignment horizontal="right" vertical="center" wrapText="1"/>
    </xf>
    <xf numFmtId="176" fontId="8" fillId="11" borderId="23" xfId="0" applyNumberFormat="1" applyFont="1" applyFill="1" applyBorder="1" applyAlignment="1">
      <alignment horizontal="right" vertical="center" wrapText="1"/>
    </xf>
    <xf numFmtId="41" fontId="11" fillId="11" borderId="23" xfId="1" applyNumberFormat="1" applyFont="1" applyFill="1" applyBorder="1" applyAlignment="1">
      <alignment horizontal="right" vertical="center" wrapText="1"/>
    </xf>
    <xf numFmtId="41" fontId="12" fillId="5" borderId="43" xfId="0" applyNumberFormat="1" applyFont="1" applyFill="1" applyBorder="1" applyAlignment="1">
      <alignment horizontal="right" vertical="center" wrapText="1"/>
    </xf>
    <xf numFmtId="41" fontId="12" fillId="5" borderId="22" xfId="0" applyNumberFormat="1" applyFont="1" applyFill="1" applyBorder="1" applyAlignment="1">
      <alignment horizontal="right" vertical="center" wrapText="1"/>
    </xf>
    <xf numFmtId="41" fontId="3" fillId="3" borderId="46" xfId="0" applyNumberFormat="1" applyFont="1" applyFill="1" applyBorder="1" applyAlignment="1">
      <alignment horizontal="right" vertical="center" wrapText="1"/>
    </xf>
    <xf numFmtId="176" fontId="3" fillId="3" borderId="22" xfId="0" applyNumberFormat="1" applyFont="1" applyFill="1" applyBorder="1" applyAlignment="1">
      <alignment horizontal="right" vertical="center" wrapText="1"/>
    </xf>
    <xf numFmtId="41" fontId="16" fillId="0" borderId="43" xfId="0" applyNumberFormat="1" applyFont="1" applyBorder="1" applyAlignment="1">
      <alignment horizontal="right" vertical="center" wrapText="1"/>
    </xf>
    <xf numFmtId="41" fontId="16" fillId="0" borderId="22" xfId="0" applyNumberFormat="1" applyFont="1" applyBorder="1" applyAlignment="1">
      <alignment horizontal="right" vertical="center" wrapText="1"/>
    </xf>
    <xf numFmtId="41" fontId="16" fillId="4" borderId="22" xfId="0" applyNumberFormat="1" applyFont="1" applyFill="1" applyBorder="1" applyAlignment="1">
      <alignment horizontal="right" vertical="center" wrapText="1"/>
    </xf>
    <xf numFmtId="41" fontId="16" fillId="4" borderId="33" xfId="0" applyNumberFormat="1" applyFont="1" applyFill="1" applyBorder="1" applyAlignment="1">
      <alignment horizontal="right" vertical="center" wrapText="1"/>
    </xf>
    <xf numFmtId="41" fontId="16" fillId="5" borderId="43" xfId="0" applyNumberFormat="1" applyFont="1" applyFill="1" applyBorder="1" applyAlignment="1">
      <alignment horizontal="right" vertical="center" wrapText="1"/>
    </xf>
    <xf numFmtId="41" fontId="16" fillId="5" borderId="22" xfId="0" applyNumberFormat="1" applyFont="1" applyFill="1" applyBorder="1" applyAlignment="1">
      <alignment horizontal="right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41" fontId="12" fillId="3" borderId="1" xfId="0" applyNumberFormat="1" applyFont="1" applyFill="1" applyBorder="1" applyAlignment="1">
      <alignment horizontal="right" vertical="center" wrapText="1"/>
    </xf>
    <xf numFmtId="41" fontId="12" fillId="3" borderId="34" xfId="0" applyNumberFormat="1" applyFont="1" applyFill="1" applyBorder="1" applyAlignment="1">
      <alignment horizontal="right" vertical="center" wrapText="1"/>
    </xf>
    <xf numFmtId="41" fontId="12" fillId="6" borderId="3" xfId="0" applyNumberFormat="1" applyFont="1" applyFill="1" applyBorder="1" applyAlignment="1">
      <alignment horizontal="right" vertical="center" wrapText="1"/>
    </xf>
    <xf numFmtId="41" fontId="12" fillId="6" borderId="14" xfId="0" applyNumberFormat="1" applyFont="1" applyFill="1" applyBorder="1" applyAlignment="1">
      <alignment horizontal="right" vertical="center" wrapText="1"/>
    </xf>
    <xf numFmtId="41" fontId="12" fillId="6" borderId="15" xfId="0" applyNumberFormat="1" applyFont="1" applyFill="1" applyBorder="1" applyAlignment="1">
      <alignment horizontal="right" vertical="center" wrapText="1"/>
    </xf>
    <xf numFmtId="176" fontId="3" fillId="6" borderId="4" xfId="0" applyNumberFormat="1" applyFont="1" applyFill="1" applyBorder="1" applyAlignment="1">
      <alignment horizontal="right" vertical="center" wrapText="1"/>
    </xf>
    <xf numFmtId="41" fontId="3" fillId="6" borderId="15" xfId="0" applyNumberFormat="1" applyFont="1" applyFill="1" applyBorder="1" applyAlignment="1">
      <alignment horizontal="right" vertical="center" wrapText="1"/>
    </xf>
    <xf numFmtId="41" fontId="12" fillId="6" borderId="16" xfId="0" applyNumberFormat="1" applyFont="1" applyFill="1" applyBorder="1" applyAlignment="1">
      <alignment horizontal="right" vertical="center" wrapText="1"/>
    </xf>
    <xf numFmtId="41" fontId="3" fillId="6" borderId="16" xfId="0" applyNumberFormat="1" applyFont="1" applyFill="1" applyBorder="1" applyAlignment="1">
      <alignment horizontal="right" vertical="center" wrapText="1"/>
    </xf>
    <xf numFmtId="0" fontId="7" fillId="9" borderId="49" xfId="0" applyFont="1" applyFill="1" applyBorder="1" applyAlignment="1" applyProtection="1">
      <alignment horizontal="center" vertical="center" wrapText="1"/>
      <protection locked="0"/>
    </xf>
    <xf numFmtId="41" fontId="12" fillId="3" borderId="50" xfId="0" applyNumberFormat="1" applyFont="1" applyFill="1" applyBorder="1" applyAlignment="1">
      <alignment horizontal="right" vertical="center" wrapText="1"/>
    </xf>
    <xf numFmtId="41" fontId="12" fillId="3" borderId="51" xfId="0" applyNumberFormat="1" applyFont="1" applyFill="1" applyBorder="1" applyAlignment="1" applyProtection="1">
      <alignment horizontal="right" vertical="center"/>
      <protection locked="0"/>
    </xf>
    <xf numFmtId="41" fontId="13" fillId="9" borderId="51" xfId="0" applyNumberFormat="1" applyFont="1" applyFill="1" applyBorder="1" applyAlignment="1" applyProtection="1">
      <alignment horizontal="right" vertical="center"/>
      <protection locked="0"/>
    </xf>
    <xf numFmtId="41" fontId="12" fillId="9" borderId="51" xfId="0" applyNumberFormat="1" applyFont="1" applyFill="1" applyBorder="1" applyAlignment="1" applyProtection="1">
      <alignment horizontal="right" vertical="center"/>
      <protection locked="0"/>
    </xf>
    <xf numFmtId="41" fontId="12" fillId="3" borderId="51" xfId="0" applyNumberFormat="1" applyFont="1" applyFill="1" applyBorder="1" applyAlignment="1">
      <alignment horizontal="right" vertical="center" wrapText="1"/>
    </xf>
    <xf numFmtId="41" fontId="16" fillId="9" borderId="51" xfId="0" applyNumberFormat="1" applyFont="1" applyFill="1" applyBorder="1" applyAlignment="1" applyProtection="1">
      <alignment horizontal="right" vertical="center"/>
      <protection locked="0"/>
    </xf>
    <xf numFmtId="41" fontId="16" fillId="3" borderId="51" xfId="0" applyNumberFormat="1" applyFont="1" applyFill="1" applyBorder="1" applyAlignment="1" applyProtection="1">
      <alignment horizontal="right" vertical="center"/>
      <protection locked="0"/>
    </xf>
    <xf numFmtId="0" fontId="12" fillId="10" borderId="35" xfId="0" applyFont="1" applyFill="1" applyBorder="1" applyAlignment="1">
      <alignment horizontal="center" vertical="center" wrapText="1"/>
    </xf>
    <xf numFmtId="41" fontId="12" fillId="3" borderId="52" xfId="0" applyNumberFormat="1" applyFont="1" applyFill="1" applyBorder="1" applyAlignment="1">
      <alignment horizontal="right" vertical="center" wrapText="1"/>
    </xf>
    <xf numFmtId="41" fontId="12" fillId="10" borderId="53" xfId="0" applyNumberFormat="1" applyFont="1" applyFill="1" applyBorder="1" applyAlignment="1">
      <alignment horizontal="right" vertical="center" wrapText="1"/>
    </xf>
    <xf numFmtId="41" fontId="12" fillId="3" borderId="53" xfId="0" applyNumberFormat="1" applyFont="1" applyFill="1" applyBorder="1" applyAlignment="1">
      <alignment horizontal="right" vertical="center" wrapText="1"/>
    </xf>
    <xf numFmtId="41" fontId="12" fillId="6" borderId="35" xfId="0" applyNumberFormat="1" applyFont="1" applyFill="1" applyBorder="1" applyAlignment="1">
      <alignment horizontal="right" vertical="center" wrapText="1"/>
    </xf>
    <xf numFmtId="41" fontId="3" fillId="3" borderId="50" xfId="0" applyNumberFormat="1" applyFont="1" applyFill="1" applyBorder="1" applyAlignment="1">
      <alignment horizontal="right" vertical="center" wrapText="1"/>
    </xf>
    <xf numFmtId="41" fontId="7" fillId="3" borderId="51" xfId="0" applyNumberFormat="1" applyFont="1" applyFill="1" applyBorder="1" applyAlignment="1" applyProtection="1">
      <alignment horizontal="right" vertical="center"/>
      <protection locked="0"/>
    </xf>
    <xf numFmtId="41" fontId="13" fillId="9" borderId="51" xfId="0" applyNumberFormat="1" applyFont="1" applyFill="1" applyBorder="1" applyAlignment="1" applyProtection="1">
      <alignment horizontal="right" vertical="center" wrapText="1"/>
      <protection locked="0"/>
    </xf>
    <xf numFmtId="41" fontId="12" fillId="9" borderId="51" xfId="0" applyNumberFormat="1" applyFont="1" applyFill="1" applyBorder="1" applyAlignment="1" applyProtection="1">
      <alignment horizontal="right" vertical="center" wrapText="1"/>
      <protection locked="0"/>
    </xf>
    <xf numFmtId="41" fontId="3" fillId="3" borderId="51" xfId="0" applyNumberFormat="1" applyFont="1" applyFill="1" applyBorder="1" applyAlignment="1">
      <alignment horizontal="right" vertical="center" wrapText="1"/>
    </xf>
    <xf numFmtId="41" fontId="16" fillId="9" borderId="51" xfId="0" applyNumberFormat="1" applyFont="1" applyFill="1" applyBorder="1" applyAlignment="1" applyProtection="1">
      <alignment horizontal="right" vertical="center" wrapText="1"/>
      <protection locked="0"/>
    </xf>
    <xf numFmtId="41" fontId="16" fillId="3" borderId="51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24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 applyProtection="1">
      <alignment horizontal="center" vertical="center" wrapText="1"/>
      <protection locked="0"/>
    </xf>
    <xf numFmtId="0" fontId="3" fillId="3" borderId="36" xfId="0" applyFont="1" applyFill="1" applyBorder="1" applyAlignment="1">
      <alignment horizontal="center" vertical="center" wrapText="1"/>
    </xf>
    <xf numFmtId="176" fontId="16" fillId="11" borderId="1" xfId="0" applyNumberFormat="1" applyFont="1" applyFill="1" applyBorder="1" applyAlignment="1">
      <alignment horizontal="right" vertical="center" wrapText="1"/>
    </xf>
    <xf numFmtId="20" fontId="13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horizontal="center" vertical="center" wrapText="1"/>
      <protection locked="0"/>
    </xf>
    <xf numFmtId="0" fontId="13" fillId="9" borderId="1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1" xfId="0" applyFont="1" applyFill="1" applyBorder="1" applyAlignment="1" applyProtection="1">
      <alignment horizontal="left" vertical="center" shrinkToFit="1"/>
      <protection locked="0"/>
    </xf>
    <xf numFmtId="0" fontId="2" fillId="3" borderId="6" xfId="0" applyFont="1" applyFill="1" applyBorder="1" applyAlignment="1" applyProtection="1">
      <alignment horizontal="left" vertical="center"/>
      <protection locked="0"/>
    </xf>
    <xf numFmtId="0" fontId="13" fillId="9" borderId="1" xfId="0" applyFont="1" applyFill="1" applyBorder="1" applyAlignment="1" applyProtection="1">
      <alignment horizontal="left" vertical="center" wrapText="1"/>
      <protection locked="0"/>
    </xf>
    <xf numFmtId="0" fontId="13" fillId="9" borderId="6" xfId="0" applyFont="1" applyFill="1" applyBorder="1" applyAlignment="1" applyProtection="1">
      <alignment horizontal="left" vertical="center" wrapText="1"/>
      <protection locked="0"/>
    </xf>
    <xf numFmtId="1" fontId="4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41" fontId="3" fillId="3" borderId="58" xfId="0" applyNumberFormat="1" applyFont="1" applyFill="1" applyBorder="1" applyAlignment="1">
      <alignment horizontal="right" vertical="center" wrapText="1"/>
    </xf>
    <xf numFmtId="41" fontId="12" fillId="3" borderId="59" xfId="0" applyNumberFormat="1" applyFont="1" applyFill="1" applyBorder="1" applyAlignment="1">
      <alignment horizontal="right" vertical="center" wrapText="1"/>
    </xf>
    <xf numFmtId="0" fontId="4" fillId="0" borderId="24" xfId="0" applyFont="1" applyBorder="1" applyAlignment="1">
      <alignment horizontal="center" vertical="center" wrapText="1"/>
    </xf>
    <xf numFmtId="41" fontId="13" fillId="4" borderId="22" xfId="0" quotePrefix="1" applyNumberFormat="1" applyFont="1" applyFill="1" applyBorder="1" applyAlignment="1">
      <alignment horizontal="right" vertical="center" wrapText="1"/>
    </xf>
    <xf numFmtId="41" fontId="13" fillId="4" borderId="22" xfId="0" applyNumberFormat="1" applyFont="1" applyFill="1" applyBorder="1" applyAlignment="1">
      <alignment horizontal="right" vertical="center" wrapText="1"/>
    </xf>
    <xf numFmtId="41" fontId="3" fillId="3" borderId="37" xfId="0" applyNumberFormat="1" applyFont="1" applyFill="1" applyBorder="1" applyAlignment="1">
      <alignment horizontal="right" vertical="center" wrapText="1"/>
    </xf>
    <xf numFmtId="41" fontId="12" fillId="4" borderId="22" xfId="0" applyNumberFormat="1" applyFont="1" applyFill="1" applyBorder="1" applyAlignment="1">
      <alignment horizontal="right" vertical="center" wrapText="1"/>
    </xf>
    <xf numFmtId="41" fontId="3" fillId="3" borderId="22" xfId="0" applyNumberFormat="1" applyFont="1" applyFill="1" applyBorder="1" applyAlignment="1">
      <alignment horizontal="right" vertical="center" wrapText="1"/>
    </xf>
    <xf numFmtId="41" fontId="12" fillId="4" borderId="22" xfId="0" quotePrefix="1" applyNumberFormat="1" applyFont="1" applyFill="1" applyBorder="1" applyAlignment="1">
      <alignment horizontal="right" vertical="center" wrapText="1"/>
    </xf>
    <xf numFmtId="41" fontId="12" fillId="3" borderId="64" xfId="0" applyNumberFormat="1" applyFont="1" applyFill="1" applyBorder="1" applyAlignment="1">
      <alignment horizontal="right" vertical="center" wrapText="1"/>
    </xf>
    <xf numFmtId="41" fontId="12" fillId="3" borderId="1" xfId="0" applyNumberFormat="1" applyFont="1" applyFill="1" applyBorder="1" applyAlignment="1" applyProtection="1">
      <alignment horizontal="right" vertical="center"/>
      <protection locked="0"/>
    </xf>
    <xf numFmtId="41" fontId="13" fillId="11" borderId="1" xfId="0" applyNumberFormat="1" applyFont="1" applyFill="1" applyBorder="1" applyAlignment="1" applyProtection="1">
      <alignment horizontal="right" vertical="center"/>
      <protection locked="0"/>
    </xf>
    <xf numFmtId="41" fontId="12" fillId="11" borderId="1" xfId="0" applyNumberFormat="1" applyFont="1" applyFill="1" applyBorder="1" applyAlignment="1" applyProtection="1">
      <alignment horizontal="right" vertical="center"/>
      <protection locked="0"/>
    </xf>
    <xf numFmtId="41" fontId="16" fillId="11" borderId="1" xfId="0" applyNumberFormat="1" applyFont="1" applyFill="1" applyBorder="1" applyAlignment="1" applyProtection="1">
      <alignment horizontal="right" vertical="center"/>
      <protection locked="0"/>
    </xf>
    <xf numFmtId="41" fontId="16" fillId="3" borderId="1" xfId="0" applyNumberFormat="1" applyFont="1" applyFill="1" applyBorder="1" applyAlignment="1" applyProtection="1">
      <alignment horizontal="right" vertical="center"/>
      <protection locked="0"/>
    </xf>
    <xf numFmtId="41" fontId="13" fillId="11" borderId="9" xfId="0" applyNumberFormat="1" applyFont="1" applyFill="1" applyBorder="1" applyAlignment="1" applyProtection="1">
      <alignment horizontal="right" vertical="center"/>
      <protection locked="0"/>
    </xf>
    <xf numFmtId="41" fontId="12" fillId="6" borderId="4" xfId="0" applyNumberFormat="1" applyFont="1" applyFill="1" applyBorder="1" applyAlignment="1" applyProtection="1">
      <alignment horizontal="right" vertical="center"/>
      <protection locked="0"/>
    </xf>
    <xf numFmtId="0" fontId="3" fillId="0" borderId="2" xfId="0" applyFont="1" applyBorder="1" applyAlignment="1">
      <alignment horizontal="center" vertical="top" shrinkToFit="1"/>
    </xf>
    <xf numFmtId="0" fontId="3" fillId="0" borderId="9" xfId="0" applyFont="1" applyBorder="1" applyAlignment="1">
      <alignment horizontal="center" vertical="top" shrinkToFit="1"/>
    </xf>
    <xf numFmtId="0" fontId="3" fillId="0" borderId="8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shrinkToFit="1"/>
    </xf>
    <xf numFmtId="0" fontId="10" fillId="0" borderId="2" xfId="0" applyFont="1" applyBorder="1" applyAlignment="1">
      <alignment horizontal="center" vertical="top" shrinkToFit="1"/>
    </xf>
    <xf numFmtId="0" fontId="10" fillId="0" borderId="9" xfId="0" applyFont="1" applyBorder="1" applyAlignment="1">
      <alignment horizontal="center" vertical="top" shrinkToFit="1"/>
    </xf>
    <xf numFmtId="0" fontId="10" fillId="0" borderId="8" xfId="0" applyFont="1" applyBorder="1" applyAlignment="1">
      <alignment horizontal="center" vertical="top" shrinkToFit="1"/>
    </xf>
    <xf numFmtId="41" fontId="10" fillId="8" borderId="17" xfId="0" applyNumberFormat="1" applyFont="1" applyFill="1" applyBorder="1" applyAlignment="1">
      <alignment horizontal="right" vertical="center" wrapText="1"/>
    </xf>
    <xf numFmtId="41" fontId="13" fillId="3" borderId="43" xfId="0" applyNumberFormat="1" applyFont="1" applyFill="1" applyBorder="1" applyAlignment="1">
      <alignment horizontal="right" vertical="center" wrapText="1"/>
    </xf>
    <xf numFmtId="41" fontId="13" fillId="3" borderId="17" xfId="0" applyNumberFormat="1" applyFont="1" applyFill="1" applyBorder="1" applyAlignment="1">
      <alignment horizontal="right" vertical="center" wrapText="1"/>
    </xf>
    <xf numFmtId="41" fontId="16" fillId="3" borderId="43" xfId="0" applyNumberFormat="1" applyFont="1" applyFill="1" applyBorder="1" applyAlignment="1">
      <alignment horizontal="right" vertical="center" wrapText="1"/>
    </xf>
    <xf numFmtId="41" fontId="16" fillId="3" borderId="17" xfId="0" applyNumberFormat="1" applyFont="1" applyFill="1" applyBorder="1" applyAlignment="1">
      <alignment horizontal="right" vertical="center" wrapText="1"/>
    </xf>
    <xf numFmtId="41" fontId="13" fillId="3" borderId="22" xfId="0" applyNumberFormat="1" applyFont="1" applyFill="1" applyBorder="1" applyAlignment="1">
      <alignment horizontal="right" vertical="center" wrapText="1"/>
    </xf>
    <xf numFmtId="41" fontId="16" fillId="3" borderId="22" xfId="0" applyNumberFormat="1" applyFont="1" applyFill="1" applyBorder="1" applyAlignment="1">
      <alignment horizontal="right" vertical="center" wrapText="1"/>
    </xf>
    <xf numFmtId="176" fontId="3" fillId="3" borderId="17" xfId="0" applyNumberFormat="1" applyFont="1" applyFill="1" applyBorder="1" applyAlignment="1">
      <alignment horizontal="right" vertical="center" wrapText="1"/>
    </xf>
    <xf numFmtId="176" fontId="11" fillId="3" borderId="17" xfId="0" applyNumberFormat="1" applyFont="1" applyFill="1" applyBorder="1" applyAlignment="1">
      <alignment horizontal="right" vertical="center" wrapText="1"/>
    </xf>
    <xf numFmtId="176" fontId="16" fillId="3" borderId="1" xfId="0" applyNumberFormat="1" applyFont="1" applyFill="1" applyBorder="1" applyAlignment="1">
      <alignment horizontal="right" vertical="center" wrapText="1"/>
    </xf>
    <xf numFmtId="41" fontId="12" fillId="13" borderId="43" xfId="0" applyNumberFormat="1" applyFont="1" applyFill="1" applyBorder="1" applyAlignment="1">
      <alignment horizontal="right" vertical="center" wrapText="1"/>
    </xf>
    <xf numFmtId="41" fontId="12" fillId="14" borderId="17" xfId="0" applyNumberFormat="1" applyFont="1" applyFill="1" applyBorder="1" applyAlignment="1">
      <alignment horizontal="right" vertical="center" wrapText="1"/>
    </xf>
    <xf numFmtId="41" fontId="12" fillId="15" borderId="51" xfId="0" applyNumberFormat="1" applyFont="1" applyFill="1" applyBorder="1" applyAlignment="1" applyProtection="1">
      <alignment horizontal="right" vertical="center"/>
      <protection locked="0"/>
    </xf>
    <xf numFmtId="41" fontId="12" fillId="15" borderId="1" xfId="0" applyNumberFormat="1" applyFont="1" applyFill="1" applyBorder="1" applyAlignment="1" applyProtection="1">
      <alignment horizontal="right" vertical="center"/>
      <protection locked="0"/>
    </xf>
    <xf numFmtId="41" fontId="12" fillId="17" borderId="17" xfId="0" applyNumberFormat="1" applyFont="1" applyFill="1" applyBorder="1" applyAlignment="1">
      <alignment horizontal="right" vertical="center" wrapText="1"/>
    </xf>
    <xf numFmtId="41" fontId="13" fillId="15" borderId="43" xfId="0" applyNumberFormat="1" applyFont="1" applyFill="1" applyBorder="1" applyAlignment="1">
      <alignment horizontal="right" vertical="center" wrapText="1"/>
    </xf>
    <xf numFmtId="41" fontId="13" fillId="15" borderId="17" xfId="0" applyNumberFormat="1" applyFont="1" applyFill="1" applyBorder="1" applyAlignment="1">
      <alignment horizontal="right" vertical="center" wrapText="1"/>
    </xf>
    <xf numFmtId="41" fontId="13" fillId="18" borderId="51" xfId="0" applyNumberFormat="1" applyFont="1" applyFill="1" applyBorder="1" applyAlignment="1" applyProtection="1">
      <alignment horizontal="right" vertical="center"/>
      <protection locked="0"/>
    </xf>
    <xf numFmtId="41" fontId="13" fillId="18" borderId="1" xfId="0" applyNumberFormat="1" applyFont="1" applyFill="1" applyBorder="1" applyAlignment="1" applyProtection="1">
      <alignment horizontal="right" vertical="center"/>
      <protection locked="0"/>
    </xf>
    <xf numFmtId="41" fontId="13" fillId="16" borderId="22" xfId="0" applyNumberFormat="1" applyFont="1" applyFill="1" applyBorder="1" applyAlignment="1">
      <alignment horizontal="right" vertical="center" wrapText="1"/>
    </xf>
    <xf numFmtId="41" fontId="13" fillId="16" borderId="22" xfId="0" quotePrefix="1" applyNumberFormat="1" applyFont="1" applyFill="1" applyBorder="1" applyAlignment="1">
      <alignment horizontal="right" vertical="center" wrapText="1"/>
    </xf>
    <xf numFmtId="41" fontId="12" fillId="15" borderId="22" xfId="0" applyNumberFormat="1" applyFont="1" applyFill="1" applyBorder="1" applyAlignment="1">
      <alignment horizontal="right" vertical="center" wrapText="1"/>
    </xf>
    <xf numFmtId="41" fontId="12" fillId="15" borderId="17" xfId="0" applyNumberFormat="1" applyFont="1" applyFill="1" applyBorder="1" applyAlignment="1">
      <alignment horizontal="right" vertical="center" wrapText="1"/>
    </xf>
    <xf numFmtId="176" fontId="3" fillId="19" borderId="22" xfId="0" applyNumberFormat="1" applyFont="1" applyFill="1" applyBorder="1" applyAlignment="1">
      <alignment horizontal="right" vertical="center" wrapText="1"/>
    </xf>
    <xf numFmtId="41" fontId="12" fillId="16" borderId="22" xfId="0" applyNumberFormat="1" applyFont="1" applyFill="1" applyBorder="1" applyAlignment="1">
      <alignment horizontal="right" vertical="center" wrapText="1"/>
    </xf>
    <xf numFmtId="41" fontId="12" fillId="16" borderId="33" xfId="0" applyNumberFormat="1" applyFont="1" applyFill="1" applyBorder="1" applyAlignment="1">
      <alignment horizontal="right" vertical="center" wrapText="1"/>
    </xf>
    <xf numFmtId="41" fontId="12" fillId="17" borderId="53" xfId="0" applyNumberFormat="1" applyFont="1" applyFill="1" applyBorder="1" applyAlignment="1">
      <alignment horizontal="right" vertical="center" wrapText="1"/>
    </xf>
    <xf numFmtId="41" fontId="12" fillId="18" borderId="51" xfId="0" applyNumberFormat="1" applyFont="1" applyFill="1" applyBorder="1" applyAlignment="1" applyProtection="1">
      <alignment horizontal="right" vertical="center" wrapText="1"/>
      <protection locked="0"/>
    </xf>
    <xf numFmtId="41" fontId="12" fillId="18" borderId="51" xfId="0" applyNumberFormat="1" applyFont="1" applyFill="1" applyBorder="1" applyAlignment="1" applyProtection="1">
      <alignment horizontal="right" vertical="center"/>
      <protection locked="0"/>
    </xf>
    <xf numFmtId="41" fontId="13" fillId="4" borderId="13" xfId="0" quotePrefix="1" applyNumberFormat="1" applyFont="1" applyFill="1" applyBorder="1" applyAlignment="1">
      <alignment horizontal="right" vertical="center" wrapText="1"/>
    </xf>
    <xf numFmtId="41" fontId="13" fillId="13" borderId="17" xfId="0" applyNumberFormat="1" applyFont="1" applyFill="1" applyBorder="1" applyAlignment="1">
      <alignment horizontal="right" vertical="center" wrapText="1"/>
    </xf>
    <xf numFmtId="41" fontId="10" fillId="20" borderId="17" xfId="0" applyNumberFormat="1" applyFont="1" applyFill="1" applyBorder="1" applyAlignment="1">
      <alignment horizontal="right" vertical="center" wrapText="1"/>
    </xf>
    <xf numFmtId="176" fontId="4" fillId="19" borderId="1" xfId="0" applyNumberFormat="1" applyFont="1" applyFill="1" applyBorder="1" applyAlignment="1">
      <alignment horizontal="right" vertical="center" wrapText="1"/>
    </xf>
    <xf numFmtId="41" fontId="13" fillId="16" borderId="1" xfId="0" quotePrefix="1" applyNumberFormat="1" applyFont="1" applyFill="1" applyBorder="1" applyAlignment="1">
      <alignment horizontal="right" vertical="center" wrapText="1"/>
    </xf>
    <xf numFmtId="41" fontId="13" fillId="16" borderId="1" xfId="0" applyNumberFormat="1" applyFont="1" applyFill="1" applyBorder="1" applyAlignment="1">
      <alignment horizontal="right" vertical="center" wrapText="1"/>
    </xf>
    <xf numFmtId="41" fontId="13" fillId="18" borderId="51" xfId="0" applyNumberFormat="1" applyFont="1" applyFill="1" applyBorder="1" applyAlignment="1" applyProtection="1">
      <alignment horizontal="right" vertical="center" wrapText="1"/>
      <protection locked="0"/>
    </xf>
    <xf numFmtId="41" fontId="13" fillId="13" borderId="43" xfId="0" applyNumberFormat="1" applyFont="1" applyFill="1" applyBorder="1" applyAlignment="1">
      <alignment horizontal="right" vertical="center" wrapText="1"/>
    </xf>
    <xf numFmtId="41" fontId="13" fillId="19" borderId="1" xfId="0" applyNumberFormat="1" applyFont="1" applyFill="1" applyBorder="1" applyAlignment="1" applyProtection="1">
      <alignment horizontal="right" vertical="center"/>
      <protection locked="0"/>
    </xf>
    <xf numFmtId="41" fontId="13" fillId="13" borderId="22" xfId="0" applyNumberFormat="1" applyFont="1" applyFill="1" applyBorder="1" applyAlignment="1">
      <alignment horizontal="right" vertical="center" wrapText="1"/>
    </xf>
    <xf numFmtId="176" fontId="4" fillId="19" borderId="23" xfId="0" applyNumberFormat="1" applyFont="1" applyFill="1" applyBorder="1" applyAlignment="1">
      <alignment horizontal="right" vertical="center" wrapText="1"/>
    </xf>
    <xf numFmtId="41" fontId="13" fillId="16" borderId="23" xfId="0" applyNumberFormat="1" applyFont="1" applyFill="1" applyBorder="1" applyAlignment="1">
      <alignment horizontal="right" vertical="center" wrapText="1"/>
    </xf>
    <xf numFmtId="41" fontId="13" fillId="16" borderId="33" xfId="0" applyNumberFormat="1" applyFont="1" applyFill="1" applyBorder="1" applyAlignment="1">
      <alignment horizontal="right" vertical="center" wrapText="1"/>
    </xf>
    <xf numFmtId="41" fontId="12" fillId="13" borderId="17" xfId="0" applyNumberFormat="1" applyFont="1" applyFill="1" applyBorder="1" applyAlignment="1">
      <alignment horizontal="right" vertical="center" wrapText="1"/>
    </xf>
    <xf numFmtId="176" fontId="3" fillId="15" borderId="17" xfId="0" applyNumberFormat="1" applyFont="1" applyFill="1" applyBorder="1" applyAlignment="1">
      <alignment horizontal="right" vertical="center" wrapText="1"/>
    </xf>
    <xf numFmtId="41" fontId="7" fillId="15" borderId="51" xfId="0" applyNumberFormat="1" applyFont="1" applyFill="1" applyBorder="1" applyAlignment="1" applyProtection="1">
      <alignment horizontal="right" vertical="center"/>
      <protection locked="0"/>
    </xf>
    <xf numFmtId="41" fontId="13" fillId="15" borderId="22" xfId="0" applyNumberFormat="1" applyFont="1" applyFill="1" applyBorder="1" applyAlignment="1">
      <alignment horizontal="right" vertical="center" wrapText="1"/>
    </xf>
    <xf numFmtId="176" fontId="8" fillId="19" borderId="23" xfId="0" applyNumberFormat="1" applyFont="1" applyFill="1" applyBorder="1" applyAlignment="1">
      <alignment horizontal="right" vertical="center" wrapText="1"/>
    </xf>
    <xf numFmtId="41" fontId="12" fillId="13" borderId="22" xfId="0" applyNumberFormat="1" applyFont="1" applyFill="1" applyBorder="1" applyAlignment="1">
      <alignment horizontal="right" vertical="center" wrapText="1"/>
    </xf>
    <xf numFmtId="176" fontId="3" fillId="15" borderId="23" xfId="0" applyNumberFormat="1" applyFont="1" applyFill="1" applyBorder="1" applyAlignment="1">
      <alignment horizontal="right" vertical="center" wrapText="1"/>
    </xf>
    <xf numFmtId="41" fontId="12" fillId="7" borderId="22" xfId="0" applyNumberFormat="1" applyFont="1" applyFill="1" applyBorder="1" applyAlignment="1">
      <alignment horizontal="right" vertical="center" wrapText="1"/>
    </xf>
    <xf numFmtId="176" fontId="4" fillId="19" borderId="22" xfId="0" applyNumberFormat="1" applyFont="1" applyFill="1" applyBorder="1" applyAlignment="1">
      <alignment horizontal="right" vertical="center" wrapText="1"/>
    </xf>
    <xf numFmtId="41" fontId="13" fillId="16" borderId="63" xfId="0" applyNumberFormat="1" applyFont="1" applyFill="1" applyBorder="1" applyAlignment="1">
      <alignment horizontal="right" vertical="center" wrapText="1"/>
    </xf>
    <xf numFmtId="41" fontId="13" fillId="16" borderId="17" xfId="0" quotePrefix="1" applyNumberFormat="1" applyFont="1" applyFill="1" applyBorder="1" applyAlignment="1">
      <alignment horizontal="right" vertical="center" wrapText="1"/>
    </xf>
    <xf numFmtId="41" fontId="13" fillId="16" borderId="23" xfId="0" quotePrefix="1" applyNumberFormat="1" applyFont="1" applyFill="1" applyBorder="1" applyAlignment="1">
      <alignment horizontal="right" vertical="center" wrapText="1"/>
    </xf>
    <xf numFmtId="41" fontId="13" fillId="16" borderId="40" xfId="0" applyNumberFormat="1" applyFont="1" applyFill="1" applyBorder="1" applyAlignment="1">
      <alignment horizontal="right" vertical="center" wrapText="1"/>
    </xf>
    <xf numFmtId="176" fontId="3" fillId="3" borderId="13" xfId="0" applyNumberFormat="1" applyFont="1" applyFill="1" applyBorder="1" applyAlignment="1">
      <alignment horizontal="right" vertical="center" wrapText="1"/>
    </xf>
    <xf numFmtId="176" fontId="3" fillId="15" borderId="13" xfId="0" applyNumberFormat="1" applyFont="1" applyFill="1" applyBorder="1" applyAlignment="1">
      <alignment horizontal="right" vertical="center" wrapText="1"/>
    </xf>
    <xf numFmtId="41" fontId="3" fillId="3" borderId="13" xfId="0" applyNumberFormat="1" applyFont="1" applyFill="1" applyBorder="1" applyAlignment="1">
      <alignment horizontal="right" vertical="center" wrapText="1"/>
    </xf>
    <xf numFmtId="41" fontId="3" fillId="15" borderId="13" xfId="0" applyNumberFormat="1" applyFont="1" applyFill="1" applyBorder="1" applyAlignment="1">
      <alignment horizontal="right" vertical="center" wrapText="1"/>
    </xf>
    <xf numFmtId="176" fontId="3" fillId="15" borderId="22" xfId="0" applyNumberFormat="1" applyFont="1" applyFill="1" applyBorder="1" applyAlignment="1">
      <alignment horizontal="right" vertical="center" wrapText="1"/>
    </xf>
    <xf numFmtId="41" fontId="3" fillId="3" borderId="22" xfId="1" applyFont="1" applyFill="1" applyBorder="1" applyAlignment="1">
      <alignment horizontal="right" vertical="center"/>
    </xf>
    <xf numFmtId="41" fontId="3" fillId="3" borderId="22" xfId="1" applyFont="1" applyFill="1" applyBorder="1" applyAlignment="1">
      <alignment horizontal="right" vertical="center" wrapText="1"/>
    </xf>
    <xf numFmtId="41" fontId="12" fillId="3" borderId="23" xfId="0" applyNumberFormat="1" applyFont="1" applyFill="1" applyBorder="1" applyAlignment="1">
      <alignment horizontal="right" vertical="center" wrapText="1"/>
    </xf>
    <xf numFmtId="41" fontId="3" fillId="3" borderId="1" xfId="0" applyNumberFormat="1" applyFont="1" applyFill="1" applyBorder="1" applyAlignment="1">
      <alignment horizontal="right" vertical="center" wrapText="1"/>
    </xf>
    <xf numFmtId="41" fontId="3" fillId="15" borderId="1" xfId="0" applyNumberFormat="1" applyFont="1" applyFill="1" applyBorder="1" applyAlignment="1">
      <alignment horizontal="right" vertical="center" wrapText="1"/>
    </xf>
    <xf numFmtId="41" fontId="12" fillId="15" borderId="23" xfId="0" applyNumberFormat="1" applyFont="1" applyFill="1" applyBorder="1" applyAlignment="1">
      <alignment horizontal="right" vertical="center" wrapText="1"/>
    </xf>
    <xf numFmtId="41" fontId="12" fillId="15" borderId="53" xfId="0" applyNumberFormat="1" applyFont="1" applyFill="1" applyBorder="1" applyAlignment="1">
      <alignment horizontal="right" vertical="center" wrapText="1"/>
    </xf>
    <xf numFmtId="41" fontId="13" fillId="15" borderId="33" xfId="0" applyNumberFormat="1" applyFont="1" applyFill="1" applyBorder="1" applyAlignment="1">
      <alignment horizontal="right" vertical="center" wrapText="1"/>
    </xf>
    <xf numFmtId="41" fontId="16" fillId="3" borderId="33" xfId="0" applyNumberFormat="1" applyFont="1" applyFill="1" applyBorder="1" applyAlignment="1">
      <alignment horizontal="right" vertical="center" wrapText="1"/>
    </xf>
    <xf numFmtId="41" fontId="3" fillId="3" borderId="23" xfId="1" applyFont="1" applyFill="1" applyBorder="1" applyAlignment="1">
      <alignment horizontal="right" vertical="center"/>
    </xf>
    <xf numFmtId="41" fontId="3" fillId="3" borderId="23" xfId="1" applyFont="1" applyFill="1" applyBorder="1" applyAlignment="1">
      <alignment horizontal="right" vertical="center" wrapText="1"/>
    </xf>
    <xf numFmtId="1" fontId="3" fillId="12" borderId="13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0" xfId="0" applyFont="1" applyFill="1" applyBorder="1" applyAlignment="1" applyProtection="1">
      <alignment horizontal="center" vertical="center" wrapText="1"/>
      <protection locked="0"/>
    </xf>
    <xf numFmtId="41" fontId="12" fillId="19" borderId="2" xfId="0" applyNumberFormat="1" applyFont="1" applyFill="1" applyBorder="1" applyAlignment="1" applyProtection="1">
      <alignment horizontal="right" vertical="center"/>
      <protection locked="0"/>
    </xf>
    <xf numFmtId="41" fontId="12" fillId="9" borderId="65" xfId="0" applyNumberFormat="1" applyFont="1" applyFill="1" applyBorder="1" applyAlignment="1" applyProtection="1">
      <alignment horizontal="right" vertical="center"/>
      <protection locked="0"/>
    </xf>
    <xf numFmtId="41" fontId="12" fillId="9" borderId="66" xfId="0" applyNumberFormat="1" applyFont="1" applyFill="1" applyBorder="1" applyAlignment="1" applyProtection="1">
      <alignment horizontal="right" vertical="center"/>
      <protection locked="0"/>
    </xf>
    <xf numFmtId="41" fontId="12" fillId="9" borderId="67" xfId="0" applyNumberFormat="1" applyFont="1" applyFill="1" applyBorder="1" applyAlignment="1" applyProtection="1">
      <alignment horizontal="right" vertical="center"/>
      <protection locked="0"/>
    </xf>
    <xf numFmtId="176" fontId="3" fillId="19" borderId="37" xfId="0" applyNumberFormat="1" applyFont="1" applyFill="1" applyBorder="1" applyAlignment="1">
      <alignment horizontal="right" vertical="center" wrapText="1"/>
    </xf>
    <xf numFmtId="176" fontId="3" fillId="9" borderId="65" xfId="0" applyNumberFormat="1" applyFont="1" applyFill="1" applyBorder="1" applyAlignment="1">
      <alignment horizontal="right" vertical="center" wrapText="1"/>
    </xf>
    <xf numFmtId="176" fontId="3" fillId="9" borderId="67" xfId="0" applyNumberFormat="1" applyFont="1" applyFill="1" applyBorder="1" applyAlignment="1">
      <alignment horizontal="right" vertical="center" wrapText="1"/>
    </xf>
    <xf numFmtId="41" fontId="11" fillId="3" borderId="1" xfId="0" applyNumberFormat="1" applyFont="1" applyFill="1" applyBorder="1" applyAlignment="1" applyProtection="1">
      <alignment horizontal="right" vertical="center"/>
      <protection locked="0"/>
    </xf>
    <xf numFmtId="41" fontId="11" fillId="11" borderId="1" xfId="0" applyNumberFormat="1" applyFont="1" applyFill="1" applyBorder="1" applyAlignment="1" applyProtection="1">
      <alignment horizontal="right" vertical="center"/>
      <protection locked="0"/>
    </xf>
    <xf numFmtId="41" fontId="11" fillId="9" borderId="51" xfId="0" applyNumberFormat="1" applyFont="1" applyFill="1" applyBorder="1" applyAlignment="1" applyProtection="1">
      <alignment horizontal="right" vertical="center"/>
      <protection locked="0"/>
    </xf>
    <xf numFmtId="41" fontId="10" fillId="8" borderId="68" xfId="0" applyNumberFormat="1" applyFont="1" applyFill="1" applyBorder="1" applyAlignment="1">
      <alignment horizontal="right" vertical="center" wrapText="1"/>
    </xf>
    <xf numFmtId="41" fontId="11" fillId="9" borderId="51" xfId="0" applyNumberFormat="1" applyFont="1" applyFill="1" applyBorder="1" applyAlignment="1" applyProtection="1">
      <alignment horizontal="right" vertical="center" wrapText="1"/>
      <protection locked="0"/>
    </xf>
    <xf numFmtId="41" fontId="8" fillId="9" borderId="51" xfId="0" applyNumberFormat="1" applyFont="1" applyFill="1" applyBorder="1" applyAlignment="1" applyProtection="1">
      <alignment horizontal="right" vertical="center" wrapText="1"/>
      <protection locked="0"/>
    </xf>
    <xf numFmtId="41" fontId="8" fillId="9" borderId="51" xfId="0" applyNumberFormat="1" applyFont="1" applyFill="1" applyBorder="1" applyAlignment="1" applyProtection="1">
      <alignment horizontal="right" vertical="center"/>
      <protection locked="0"/>
    </xf>
    <xf numFmtId="41" fontId="12" fillId="3" borderId="13" xfId="0" applyNumberFormat="1" applyFont="1" applyFill="1" applyBorder="1" applyAlignment="1">
      <alignment horizontal="right" vertical="center" wrapText="1"/>
    </xf>
    <xf numFmtId="0" fontId="3" fillId="3" borderId="69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3" fillId="3" borderId="7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41" fontId="10" fillId="8" borderId="24" xfId="0" applyNumberFormat="1" applyFont="1" applyFill="1" applyBorder="1" applyAlignment="1">
      <alignment horizontal="right" vertical="center" wrapText="1"/>
    </xf>
    <xf numFmtId="41" fontId="10" fillId="8" borderId="1" xfId="0" applyNumberFormat="1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shrinkToFit="1"/>
    </xf>
    <xf numFmtId="0" fontId="8" fillId="0" borderId="6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1" fontId="13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6" xfId="0" applyFont="1" applyFill="1" applyBorder="1" applyAlignment="1" applyProtection="1">
      <alignment horizontal="left" vertical="center" wrapText="1" shrinkToFit="1"/>
      <protection locked="0"/>
    </xf>
    <xf numFmtId="0" fontId="13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9" borderId="6" xfId="0" applyNumberFormat="1" applyFont="1" applyFill="1" applyBorder="1" applyAlignment="1" applyProtection="1">
      <alignment horizontal="left" vertical="center" wrapText="1"/>
      <protection locked="0"/>
    </xf>
    <xf numFmtId="0" fontId="13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13" fillId="9" borderId="13" xfId="0" applyFont="1" applyFill="1" applyBorder="1" applyAlignment="1" applyProtection="1">
      <alignment horizontal="right" vertical="center" wrapText="1"/>
      <protection locked="0"/>
    </xf>
    <xf numFmtId="0" fontId="13" fillId="9" borderId="6" xfId="0" applyFont="1" applyFill="1" applyBorder="1" applyAlignment="1" applyProtection="1">
      <alignment horizontal="left" vertical="center"/>
      <protection locked="0"/>
    </xf>
    <xf numFmtId="20" fontId="13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9" borderId="13" xfId="0" quotePrefix="1" applyFont="1" applyFill="1" applyBorder="1" applyAlignment="1" applyProtection="1">
      <alignment horizontal="center" vertical="center" wrapText="1"/>
      <protection locked="0"/>
    </xf>
    <xf numFmtId="0" fontId="13" fillId="9" borderId="1" xfId="0" quotePrefix="1" applyFont="1" applyFill="1" applyBorder="1" applyAlignment="1" applyProtection="1">
      <alignment horizontal="center" vertical="center" wrapText="1"/>
      <protection locked="0"/>
    </xf>
    <xf numFmtId="0" fontId="12" fillId="9" borderId="1" xfId="0" applyFont="1" applyFill="1" applyBorder="1" applyAlignment="1" applyProtection="1">
      <alignment horizontal="center" vertical="center" wrapText="1"/>
      <protection locked="0"/>
    </xf>
    <xf numFmtId="0" fontId="26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9" borderId="30" xfId="0" applyFont="1" applyFill="1" applyBorder="1" applyAlignment="1" applyProtection="1">
      <alignment horizontal="left" vertical="center" wrapText="1"/>
      <protection locked="0"/>
    </xf>
    <xf numFmtId="0" fontId="13" fillId="9" borderId="72" xfId="0" applyFont="1" applyFill="1" applyBorder="1" applyAlignment="1" applyProtection="1">
      <alignment horizontal="left" vertical="center" wrapText="1"/>
      <protection locked="0"/>
    </xf>
    <xf numFmtId="41" fontId="12" fillId="6" borderId="73" xfId="0" applyNumberFormat="1" applyFont="1" applyFill="1" applyBorder="1" applyAlignment="1" applyProtection="1">
      <alignment horizontal="right" vertical="center"/>
      <protection locked="0"/>
    </xf>
    <xf numFmtId="41" fontId="7" fillId="6" borderId="73" xfId="0" applyNumberFormat="1" applyFont="1" applyFill="1" applyBorder="1" applyAlignment="1" applyProtection="1">
      <alignment horizontal="right" vertical="center"/>
      <protection locked="0"/>
    </xf>
    <xf numFmtId="0" fontId="4" fillId="21" borderId="29" xfId="0" applyFont="1" applyFill="1" applyBorder="1" applyAlignment="1" applyProtection="1">
      <alignment horizontal="right" vertical="center" wrapText="1"/>
      <protection locked="0"/>
    </xf>
    <xf numFmtId="0" fontId="4" fillId="21" borderId="2" xfId="0" applyFont="1" applyFill="1" applyBorder="1" applyAlignment="1" applyProtection="1">
      <alignment horizontal="right" vertical="center" wrapText="1"/>
      <protection locked="0"/>
    </xf>
    <xf numFmtId="0" fontId="4" fillId="21" borderId="2" xfId="0" applyFont="1" applyFill="1" applyBorder="1" applyAlignment="1" applyProtection="1">
      <alignment horizontal="left" vertical="center" wrapText="1"/>
      <protection locked="0"/>
    </xf>
    <xf numFmtId="3" fontId="4" fillId="21" borderId="2" xfId="0" applyNumberFormat="1" applyFont="1" applyFill="1" applyBorder="1" applyAlignment="1" applyProtection="1">
      <alignment horizontal="left" vertical="center" wrapText="1"/>
      <protection locked="0"/>
    </xf>
    <xf numFmtId="0" fontId="2" fillId="21" borderId="2" xfId="0" applyFont="1" applyFill="1" applyBorder="1" applyAlignment="1" applyProtection="1">
      <alignment horizontal="left" vertical="center" shrinkToFit="1"/>
      <protection locked="0"/>
    </xf>
    <xf numFmtId="0" fontId="2" fillId="21" borderId="30" xfId="0" applyFont="1" applyFill="1" applyBorder="1" applyAlignment="1" applyProtection="1">
      <alignment horizontal="left" vertical="center"/>
      <protection locked="0"/>
    </xf>
    <xf numFmtId="0" fontId="4" fillId="21" borderId="13" xfId="0" applyFont="1" applyFill="1" applyBorder="1" applyAlignment="1" applyProtection="1">
      <alignment horizontal="right" vertical="center" wrapText="1"/>
      <protection locked="0"/>
    </xf>
    <xf numFmtId="0" fontId="4" fillId="21" borderId="1" xfId="0" applyFont="1" applyFill="1" applyBorder="1" applyAlignment="1" applyProtection="1">
      <alignment horizontal="right" vertical="center" wrapText="1"/>
      <protection locked="0"/>
    </xf>
    <xf numFmtId="0" fontId="4" fillId="21" borderId="1" xfId="0" applyFont="1" applyFill="1" applyBorder="1" applyAlignment="1" applyProtection="1">
      <alignment horizontal="left" vertical="center" wrapText="1"/>
      <protection locked="0"/>
    </xf>
    <xf numFmtId="0" fontId="2" fillId="21" borderId="1" xfId="0" applyFont="1" applyFill="1" applyBorder="1" applyAlignment="1" applyProtection="1">
      <alignment horizontal="left" vertical="center" shrinkToFit="1"/>
      <protection locked="0"/>
    </xf>
    <xf numFmtId="0" fontId="2" fillId="21" borderId="6" xfId="0" applyFont="1" applyFill="1" applyBorder="1" applyAlignment="1" applyProtection="1">
      <alignment horizontal="left" vertical="center"/>
      <protection locked="0"/>
    </xf>
    <xf numFmtId="1" fontId="4" fillId="21" borderId="13" xfId="0" applyNumberFormat="1" applyFont="1" applyFill="1" applyBorder="1" applyAlignment="1" applyProtection="1">
      <alignment horizontal="right" vertical="center" wrapText="1"/>
      <protection locked="0"/>
    </xf>
    <xf numFmtId="1" fontId="4" fillId="21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1" borderId="71" xfId="0" applyFont="1" applyFill="1" applyBorder="1" applyAlignment="1" applyProtection="1">
      <alignment horizontal="left" vertical="center"/>
      <protection locked="0"/>
    </xf>
    <xf numFmtId="3" fontId="4" fillId="21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9" borderId="0" xfId="0" applyFont="1" applyFill="1">
      <alignment vertical="center"/>
    </xf>
    <xf numFmtId="41" fontId="28" fillId="8" borderId="1" xfId="0" applyNumberFormat="1" applyFont="1" applyFill="1" applyBorder="1" applyAlignment="1">
      <alignment horizontal="right" vertical="center" wrapText="1"/>
    </xf>
    <xf numFmtId="41" fontId="28" fillId="8" borderId="17" xfId="0" applyNumberFormat="1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27" fillId="9" borderId="1" xfId="0" applyFont="1" applyFill="1" applyBorder="1" applyAlignment="1" applyProtection="1">
      <alignment horizontal="center" vertical="center" wrapText="1"/>
      <protection locked="0"/>
    </xf>
    <xf numFmtId="0" fontId="26" fillId="9" borderId="1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0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left" vertical="center" shrinkToFit="1"/>
    </xf>
    <xf numFmtId="0" fontId="3" fillId="9" borderId="75" xfId="0" applyFont="1" applyFill="1" applyBorder="1" applyAlignment="1" applyProtection="1">
      <alignment horizontal="center" vertical="center" wrapText="1"/>
      <protection locked="0"/>
    </xf>
    <xf numFmtId="0" fontId="3" fillId="9" borderId="76" xfId="0" applyFont="1" applyFill="1" applyBorder="1" applyAlignment="1" applyProtection="1">
      <alignment horizontal="center" vertical="center" wrapText="1"/>
      <protection locked="0"/>
    </xf>
    <xf numFmtId="0" fontId="3" fillId="9" borderId="77" xfId="0" applyFont="1" applyFill="1" applyBorder="1" applyAlignment="1" applyProtection="1">
      <alignment horizontal="center" vertical="center" wrapText="1"/>
      <protection locked="0"/>
    </xf>
    <xf numFmtId="0" fontId="7" fillId="9" borderId="79" xfId="0" applyFont="1" applyFill="1" applyBorder="1" applyAlignment="1" applyProtection="1">
      <alignment horizontal="center" vertical="center" wrapText="1"/>
      <protection locked="0"/>
    </xf>
    <xf numFmtId="0" fontId="3" fillId="8" borderId="80" xfId="0" applyFont="1" applyFill="1" applyBorder="1" applyAlignment="1">
      <alignment horizontal="center" vertical="center" wrapText="1"/>
    </xf>
    <xf numFmtId="0" fontId="3" fillId="2" borderId="81" xfId="0" applyFont="1" applyFill="1" applyBorder="1" applyAlignment="1">
      <alignment horizontal="center" vertical="center" wrapText="1"/>
    </xf>
    <xf numFmtId="1" fontId="3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78" xfId="0" applyFont="1" applyFill="1" applyBorder="1" applyAlignment="1" applyProtection="1">
      <alignment horizontal="center" vertical="center" wrapText="1"/>
      <protection locked="0"/>
    </xf>
    <xf numFmtId="3" fontId="13" fillId="3" borderId="15" xfId="0" applyNumberFormat="1" applyFont="1" applyFill="1" applyBorder="1" applyAlignment="1" applyProtection="1">
      <alignment horizontal="right" vertical="center" wrapText="1"/>
      <protection locked="0"/>
    </xf>
    <xf numFmtId="3" fontId="13" fillId="3" borderId="4" xfId="0" applyNumberFormat="1" applyFont="1" applyFill="1" applyBorder="1" applyAlignment="1" applyProtection="1">
      <alignment horizontal="right" vertical="center" wrapText="1"/>
      <protection locked="0"/>
    </xf>
    <xf numFmtId="0" fontId="13" fillId="3" borderId="4" xfId="0" applyFont="1" applyFill="1" applyBorder="1" applyAlignment="1" applyProtection="1">
      <alignment vertical="center" shrinkToFit="1"/>
      <protection locked="0"/>
    </xf>
    <xf numFmtId="0" fontId="13" fillId="3" borderId="5" xfId="0" applyFont="1" applyFill="1" applyBorder="1" applyProtection="1">
      <alignment vertical="center"/>
      <protection locked="0"/>
    </xf>
    <xf numFmtId="3" fontId="4" fillId="3" borderId="15" xfId="0" applyNumberFormat="1" applyFont="1" applyFill="1" applyBorder="1" applyAlignment="1" applyProtection="1">
      <alignment horizontal="right" vertical="center" wrapText="1"/>
      <protection locked="0"/>
    </xf>
    <xf numFmtId="3" fontId="4" fillId="3" borderId="4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4" xfId="0" applyFont="1" applyFill="1" applyBorder="1" applyAlignment="1" applyProtection="1">
      <alignment horizontal="right" vertical="center" wrapText="1"/>
      <protection locked="0"/>
    </xf>
    <xf numFmtId="0" fontId="2" fillId="3" borderId="4" xfId="0" applyFont="1" applyFill="1" applyBorder="1" applyAlignment="1" applyProtection="1">
      <alignment vertical="center" shrinkToFit="1"/>
      <protection locked="0"/>
    </xf>
    <xf numFmtId="0" fontId="2" fillId="3" borderId="5" xfId="0" applyFont="1" applyFill="1" applyBorder="1" applyProtection="1">
      <alignment vertical="center"/>
      <protection locked="0"/>
    </xf>
    <xf numFmtId="41" fontId="12" fillId="3" borderId="9" xfId="0" applyNumberFormat="1" applyFont="1" applyFill="1" applyBorder="1" applyAlignment="1">
      <alignment horizontal="right" vertical="center" wrapText="1"/>
    </xf>
    <xf numFmtId="41" fontId="12" fillId="3" borderId="8" xfId="0" applyNumberFormat="1" applyFont="1" applyFill="1" applyBorder="1" applyAlignment="1" applyProtection="1">
      <alignment horizontal="right" vertical="center"/>
      <protection locked="0"/>
    </xf>
    <xf numFmtId="41" fontId="12" fillId="9" borderId="83" xfId="0" applyNumberFormat="1" applyFont="1" applyFill="1" applyBorder="1" applyAlignment="1" applyProtection="1">
      <alignment horizontal="right" vertical="center"/>
      <protection locked="0"/>
    </xf>
    <xf numFmtId="176" fontId="3" fillId="3" borderId="0" xfId="0" applyNumberFormat="1" applyFont="1" applyFill="1" applyBorder="1" applyAlignment="1">
      <alignment horizontal="right" vertical="center" wrapText="1"/>
    </xf>
    <xf numFmtId="176" fontId="3" fillId="9" borderId="83" xfId="0" applyNumberFormat="1" applyFont="1" applyFill="1" applyBorder="1" applyAlignment="1">
      <alignment horizontal="right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6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18" fillId="0" borderId="39" xfId="0" applyFont="1" applyFill="1" applyBorder="1" applyAlignment="1">
      <alignment horizontal="center" vertical="center" wrapText="1"/>
    </xf>
    <xf numFmtId="0" fontId="18" fillId="0" borderId="55" xfId="0" applyFont="1" applyFill="1" applyBorder="1" applyAlignment="1">
      <alignment horizontal="center" vertical="center" wrapText="1"/>
    </xf>
    <xf numFmtId="0" fontId="18" fillId="0" borderId="54" xfId="0" applyFont="1" applyFill="1" applyBorder="1" applyAlignment="1">
      <alignment horizontal="center" vertical="center" wrapText="1"/>
    </xf>
    <xf numFmtId="0" fontId="3" fillId="9" borderId="48" xfId="0" applyFont="1" applyFill="1" applyBorder="1" applyAlignment="1" applyProtection="1">
      <alignment horizontal="center" vertical="center" wrapText="1"/>
      <protection locked="0"/>
    </xf>
    <xf numFmtId="0" fontId="3" fillId="9" borderId="31" xfId="0" applyFont="1" applyFill="1" applyBorder="1" applyAlignment="1" applyProtection="1">
      <alignment horizontal="center" vertical="center" wrapText="1"/>
      <protection locked="0"/>
    </xf>
    <xf numFmtId="0" fontId="3" fillId="9" borderId="25" xfId="0" applyFont="1" applyFill="1" applyBorder="1" applyAlignment="1" applyProtection="1">
      <alignment horizontal="center" vertical="center" wrapText="1"/>
      <protection locked="0"/>
    </xf>
    <xf numFmtId="176" fontId="20" fillId="8" borderId="0" xfId="0" applyNumberFormat="1" applyFont="1" applyFill="1" applyAlignment="1">
      <alignment horizontal="center" vertical="center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3" fillId="9" borderId="32" xfId="0" applyFont="1" applyFill="1" applyBorder="1" applyAlignment="1" applyProtection="1">
      <alignment horizontal="center" vertical="center" wrapText="1"/>
      <protection locked="0"/>
    </xf>
    <xf numFmtId="0" fontId="3" fillId="9" borderId="7" xfId="0" applyFont="1" applyFill="1" applyBorder="1" applyAlignment="1" applyProtection="1">
      <alignment horizontal="center" vertical="center" wrapText="1"/>
      <protection locked="0"/>
    </xf>
    <xf numFmtId="0" fontId="3" fillId="9" borderId="20" xfId="0" applyFont="1" applyFill="1" applyBorder="1" applyAlignment="1" applyProtection="1">
      <alignment horizontal="center" vertical="center" wrapText="1"/>
      <protection locked="0"/>
    </xf>
    <xf numFmtId="0" fontId="7" fillId="9" borderId="7" xfId="0" applyFont="1" applyFill="1" applyBorder="1" applyAlignment="1" applyProtection="1">
      <alignment horizontal="center" vertical="center" shrinkToFit="1"/>
      <protection locked="0"/>
    </xf>
    <xf numFmtId="0" fontId="7" fillId="9" borderId="20" xfId="0" applyFont="1" applyFill="1" applyBorder="1" applyAlignment="1" applyProtection="1">
      <alignment horizontal="center" vertical="center" shrinkToFit="1"/>
      <protection locked="0"/>
    </xf>
    <xf numFmtId="0" fontId="7" fillId="9" borderId="56" xfId="0" applyFont="1" applyFill="1" applyBorder="1" applyAlignment="1" applyProtection="1">
      <alignment horizontal="center" vertical="center" wrapText="1"/>
      <protection locked="0"/>
    </xf>
    <xf numFmtId="0" fontId="7" fillId="9" borderId="57" xfId="0" applyFont="1" applyFill="1" applyBorder="1" applyAlignment="1" applyProtection="1">
      <alignment horizontal="center" vertical="center"/>
      <protection locked="0"/>
    </xf>
    <xf numFmtId="0" fontId="3" fillId="2" borderId="56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176" fontId="34" fillId="4" borderId="0" xfId="0" applyNumberFormat="1" applyFont="1" applyFill="1" applyAlignment="1">
      <alignment horizontal="center" vertical="center"/>
    </xf>
    <xf numFmtId="176" fontId="20" fillId="4" borderId="0" xfId="0" applyNumberFormat="1" applyFont="1" applyFill="1" applyAlignment="1">
      <alignment horizontal="center" vertical="center"/>
    </xf>
    <xf numFmtId="0" fontId="7" fillId="9" borderId="75" xfId="0" applyFont="1" applyFill="1" applyBorder="1" applyAlignment="1" applyProtection="1">
      <alignment horizontal="center" vertical="center" shrinkToFit="1"/>
      <protection locked="0"/>
    </xf>
    <xf numFmtId="0" fontId="7" fillId="9" borderId="74" xfId="0" applyFont="1" applyFill="1" applyBorder="1" applyAlignment="1" applyProtection="1">
      <alignment horizontal="center" vertical="center"/>
      <protection locked="0"/>
    </xf>
    <xf numFmtId="0" fontId="3" fillId="2" borderId="74" xfId="0" applyFont="1" applyFill="1" applyBorder="1" applyAlignment="1">
      <alignment horizontal="center" vertical="center" wrapText="1"/>
    </xf>
    <xf numFmtId="0" fontId="3" fillId="2" borderId="75" xfId="0" applyFont="1" applyFill="1" applyBorder="1" applyAlignment="1">
      <alignment horizontal="center" vertical="center" wrapText="1"/>
    </xf>
    <xf numFmtId="0" fontId="3" fillId="2" borderId="8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CC00"/>
      <color rgb="FFFFFFCC"/>
      <color rgb="FFCCECFF"/>
      <color rgb="FFF6FAD4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AH162"/>
  <sheetViews>
    <sheetView showZeros="0" tabSelected="1" zoomScale="85" zoomScaleNormal="85" workbookViewId="0">
      <pane ySplit="6" topLeftCell="A7" activePane="bottomLeft" state="frozen"/>
      <selection pane="bottomLeft" activeCell="I4" sqref="I4"/>
    </sheetView>
  </sheetViews>
  <sheetFormatPr defaultRowHeight="16.5" x14ac:dyDescent="0.3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20" width="11.625" style="1" customWidth="1"/>
    <col min="21" max="21" width="13.625" style="1" customWidth="1"/>
    <col min="22" max="22" width="14.875" style="1" customWidth="1"/>
    <col min="23" max="23" width="21.625" style="1" customWidth="1"/>
    <col min="24" max="25" width="9" style="1" customWidth="1"/>
    <col min="26" max="26" width="9.5" style="1" customWidth="1"/>
    <col min="27" max="27" width="18.75" style="1" customWidth="1"/>
    <col min="28" max="28" width="30.375" style="1" customWidth="1"/>
    <col min="29" max="29" width="35.125" style="103" customWidth="1"/>
    <col min="30" max="30" width="37.125" customWidth="1"/>
  </cols>
  <sheetData>
    <row r="1" spans="1:34" ht="39.75" x14ac:dyDescent="0.3">
      <c r="A1" s="317" t="s">
        <v>200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</row>
    <row r="2" spans="1:34" ht="8.25" customHeight="1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02"/>
      <c r="AD2" s="2"/>
    </row>
    <row r="3" spans="1:34" s="4" customFormat="1" ht="97.5" customHeight="1" thickBot="1" x14ac:dyDescent="0.35">
      <c r="A3" s="318" t="s">
        <v>206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20"/>
    </row>
    <row r="4" spans="1:34" ht="47.25" customHeight="1" thickBot="1" x14ac:dyDescent="0.35">
      <c r="A4" s="310" t="s">
        <v>208</v>
      </c>
      <c r="B4" s="310"/>
      <c r="C4" s="310"/>
      <c r="D4" s="310"/>
      <c r="AB4" s="1" t="s">
        <v>215</v>
      </c>
      <c r="AC4"/>
    </row>
    <row r="5" spans="1:34" s="3" customFormat="1" ht="24.75" customHeight="1" thickBot="1" x14ac:dyDescent="0.35">
      <c r="A5" s="332" t="s">
        <v>0</v>
      </c>
      <c r="B5" s="330" t="s">
        <v>1</v>
      </c>
      <c r="C5" s="330" t="s">
        <v>2</v>
      </c>
      <c r="D5" s="328" t="s">
        <v>3</v>
      </c>
      <c r="E5" s="311" t="s">
        <v>190</v>
      </c>
      <c r="F5" s="311"/>
      <c r="G5" s="312"/>
      <c r="H5" s="313" t="s">
        <v>191</v>
      </c>
      <c r="I5" s="311"/>
      <c r="J5" s="311"/>
      <c r="K5" s="311"/>
      <c r="L5" s="311"/>
      <c r="M5" s="312"/>
      <c r="N5" s="313" t="s">
        <v>192</v>
      </c>
      <c r="O5" s="311"/>
      <c r="P5" s="311"/>
      <c r="Q5" s="311"/>
      <c r="R5" s="311"/>
      <c r="S5" s="311"/>
      <c r="T5" s="312"/>
      <c r="U5" s="314" t="s">
        <v>199</v>
      </c>
      <c r="V5" s="315"/>
      <c r="W5" s="316"/>
      <c r="X5" s="321" t="s">
        <v>56</v>
      </c>
      <c r="Y5" s="315"/>
      <c r="Z5" s="316"/>
      <c r="AA5" s="322" t="s">
        <v>54</v>
      </c>
      <c r="AB5" s="322" t="s">
        <v>193</v>
      </c>
      <c r="AC5" s="324" t="s">
        <v>55</v>
      </c>
      <c r="AD5" s="326" t="s">
        <v>197</v>
      </c>
    </row>
    <row r="6" spans="1:34" s="3" customFormat="1" ht="65.25" customHeight="1" thickTop="1" thickBot="1" x14ac:dyDescent="0.35">
      <c r="A6" s="333"/>
      <c r="B6" s="331"/>
      <c r="C6" s="331"/>
      <c r="D6" s="329"/>
      <c r="E6" s="6" t="s">
        <v>153</v>
      </c>
      <c r="F6" s="16" t="s">
        <v>117</v>
      </c>
      <c r="G6" s="75" t="s">
        <v>154</v>
      </c>
      <c r="H6" s="6" t="s">
        <v>133</v>
      </c>
      <c r="I6" s="16" t="s">
        <v>142</v>
      </c>
      <c r="J6" s="22" t="s">
        <v>195</v>
      </c>
      <c r="K6" s="21" t="s">
        <v>155</v>
      </c>
      <c r="L6" s="20" t="s">
        <v>156</v>
      </c>
      <c r="M6" s="75" t="s">
        <v>154</v>
      </c>
      <c r="N6" s="6" t="s">
        <v>129</v>
      </c>
      <c r="O6" s="16" t="s">
        <v>142</v>
      </c>
      <c r="P6" s="22" t="s">
        <v>196</v>
      </c>
      <c r="Q6" s="14" t="s">
        <v>134</v>
      </c>
      <c r="R6" s="19" t="s">
        <v>155</v>
      </c>
      <c r="S6" s="83" t="s">
        <v>156</v>
      </c>
      <c r="T6" s="75" t="s">
        <v>154</v>
      </c>
      <c r="U6" s="23" t="s">
        <v>143</v>
      </c>
      <c r="V6" s="96" t="s">
        <v>194</v>
      </c>
      <c r="W6" s="207" t="s">
        <v>198</v>
      </c>
      <c r="X6" s="15" t="s">
        <v>51</v>
      </c>
      <c r="Y6" s="96" t="s">
        <v>52</v>
      </c>
      <c r="Z6" s="96" t="s">
        <v>53</v>
      </c>
      <c r="AA6" s="323"/>
      <c r="AB6" s="323"/>
      <c r="AC6" s="325"/>
      <c r="AD6" s="327"/>
    </row>
    <row r="7" spans="1:34" ht="20.100000000000001" customHeight="1" x14ac:dyDescent="0.3">
      <c r="A7" s="12" t="s">
        <v>118</v>
      </c>
      <c r="B7" s="131" t="s">
        <v>4</v>
      </c>
      <c r="C7" s="97" t="s">
        <v>5</v>
      </c>
      <c r="D7" s="223"/>
      <c r="E7" s="26">
        <f>E8+E11+E14+E15</f>
        <v>339</v>
      </c>
      <c r="F7" s="25">
        <f t="shared" ref="F7:T7" si="0">F8+F11+F14+F15</f>
        <v>66</v>
      </c>
      <c r="G7" s="76">
        <f t="shared" si="0"/>
        <v>0</v>
      </c>
      <c r="H7" s="24">
        <f t="shared" si="0"/>
        <v>338</v>
      </c>
      <c r="I7" s="25">
        <f t="shared" si="0"/>
        <v>66</v>
      </c>
      <c r="J7" s="120">
        <f t="shared" si="0"/>
        <v>65</v>
      </c>
      <c r="K7" s="116">
        <f t="shared" si="0"/>
        <v>26</v>
      </c>
      <c r="L7" s="28">
        <f t="shared" si="0"/>
        <v>39</v>
      </c>
      <c r="M7" s="76">
        <f t="shared" si="0"/>
        <v>0</v>
      </c>
      <c r="N7" s="26">
        <f t="shared" si="0"/>
        <v>376</v>
      </c>
      <c r="O7" s="25">
        <f t="shared" si="0"/>
        <v>73</v>
      </c>
      <c r="P7" s="27">
        <f t="shared" si="0"/>
        <v>73</v>
      </c>
      <c r="Q7" s="27">
        <f t="shared" si="0"/>
        <v>49</v>
      </c>
      <c r="R7" s="29">
        <f t="shared" si="0"/>
        <v>16</v>
      </c>
      <c r="S7" s="84">
        <f t="shared" si="0"/>
        <v>8</v>
      </c>
      <c r="T7" s="88">
        <f t="shared" si="0"/>
        <v>0</v>
      </c>
      <c r="U7" s="258"/>
      <c r="V7" s="258"/>
      <c r="W7" s="259"/>
      <c r="X7" s="258"/>
      <c r="Y7" s="259"/>
      <c r="Z7" s="259"/>
      <c r="AA7" s="260"/>
      <c r="AB7" s="261"/>
      <c r="AC7" s="262"/>
      <c r="AD7" s="263"/>
    </row>
    <row r="8" spans="1:34" ht="20.100000000000001" customHeight="1" x14ac:dyDescent="0.3">
      <c r="A8" s="12"/>
      <c r="B8" s="130"/>
      <c r="C8" s="7" t="s">
        <v>64</v>
      </c>
      <c r="D8" s="224" t="s">
        <v>67</v>
      </c>
      <c r="E8" s="33">
        <v>188</v>
      </c>
      <c r="F8" s="135">
        <f>INT(E8*0.2)</f>
        <v>37</v>
      </c>
      <c r="G8" s="77">
        <f>G9+G10</f>
        <v>0</v>
      </c>
      <c r="H8" s="30">
        <v>188</v>
      </c>
      <c r="I8" s="135">
        <f>INT(H8*0.2)</f>
        <v>37</v>
      </c>
      <c r="J8" s="121">
        <f>J9+J10</f>
        <v>36</v>
      </c>
      <c r="K8" s="190">
        <f>K9+K10</f>
        <v>18</v>
      </c>
      <c r="L8" s="44">
        <f t="shared" ref="L8:L72" si="1">J8-K8</f>
        <v>18</v>
      </c>
      <c r="M8" s="77">
        <f>M9+M10</f>
        <v>0</v>
      </c>
      <c r="N8" s="31">
        <v>209</v>
      </c>
      <c r="O8" s="232">
        <f>INT(N8*0.2)</f>
        <v>41</v>
      </c>
      <c r="P8" s="142">
        <f>P9+P10</f>
        <v>41</v>
      </c>
      <c r="Q8" s="65">
        <f>Q9+Q10</f>
        <v>26</v>
      </c>
      <c r="R8" s="197">
        <f>R9+R10</f>
        <v>11</v>
      </c>
      <c r="S8" s="86">
        <f t="shared" ref="S8:S72" si="2">P8-Q8-R8</f>
        <v>4</v>
      </c>
      <c r="T8" s="89">
        <f>T9+T10</f>
        <v>0</v>
      </c>
      <c r="U8" s="264"/>
      <c r="V8" s="264"/>
      <c r="W8" s="265"/>
      <c r="X8" s="264"/>
      <c r="Y8" s="265"/>
      <c r="Z8" s="265"/>
      <c r="AA8" s="266"/>
      <c r="AB8" s="266"/>
      <c r="AC8" s="267"/>
      <c r="AD8" s="268"/>
    </row>
    <row r="9" spans="1:34" ht="20.100000000000001" customHeight="1" x14ac:dyDescent="0.3">
      <c r="A9" s="12"/>
      <c r="B9" s="130"/>
      <c r="C9" s="7"/>
      <c r="D9" s="233" t="s">
        <v>68</v>
      </c>
      <c r="E9" s="140"/>
      <c r="F9" s="137"/>
      <c r="G9" s="78"/>
      <c r="H9" s="136"/>
      <c r="I9" s="137"/>
      <c r="J9" s="122">
        <v>22</v>
      </c>
      <c r="K9" s="115">
        <v>11</v>
      </c>
      <c r="L9" s="32">
        <f t="shared" si="1"/>
        <v>11</v>
      </c>
      <c r="M9" s="78"/>
      <c r="N9" s="140"/>
      <c r="O9" s="137"/>
      <c r="P9" s="35">
        <v>25</v>
      </c>
      <c r="Q9" s="36">
        <v>21</v>
      </c>
      <c r="R9" s="37">
        <v>4</v>
      </c>
      <c r="S9" s="85">
        <f t="shared" si="2"/>
        <v>0</v>
      </c>
      <c r="T9" s="220">
        <v>0</v>
      </c>
      <c r="U9" s="206" t="s">
        <v>188</v>
      </c>
      <c r="V9" s="273"/>
      <c r="W9" s="240"/>
      <c r="X9" s="101"/>
      <c r="Y9" s="101"/>
      <c r="Z9" s="101"/>
      <c r="AA9" s="107"/>
      <c r="AB9" s="107"/>
      <c r="AC9" s="107"/>
      <c r="AD9" s="108"/>
    </row>
    <row r="10" spans="1:34" ht="20.100000000000001" customHeight="1" x14ac:dyDescent="0.3">
      <c r="A10" s="12"/>
      <c r="B10" s="130"/>
      <c r="C10" s="7"/>
      <c r="D10" s="233" t="s">
        <v>69</v>
      </c>
      <c r="E10" s="140"/>
      <c r="F10" s="137"/>
      <c r="G10" s="78"/>
      <c r="H10" s="136"/>
      <c r="I10" s="137"/>
      <c r="J10" s="122">
        <v>14</v>
      </c>
      <c r="K10" s="115">
        <v>7</v>
      </c>
      <c r="L10" s="32">
        <f t="shared" si="1"/>
        <v>7</v>
      </c>
      <c r="M10" s="78"/>
      <c r="N10" s="140"/>
      <c r="O10" s="137"/>
      <c r="P10" s="35">
        <v>16</v>
      </c>
      <c r="Q10" s="36">
        <v>5</v>
      </c>
      <c r="R10" s="37">
        <v>7</v>
      </c>
      <c r="S10" s="85">
        <f t="shared" si="2"/>
        <v>4</v>
      </c>
      <c r="T10" s="90"/>
      <c r="U10" s="206" t="s">
        <v>188</v>
      </c>
      <c r="V10" s="240"/>
      <c r="W10" s="240"/>
      <c r="X10" s="101"/>
      <c r="Y10" s="101"/>
      <c r="Z10" s="101"/>
      <c r="AA10" s="107"/>
      <c r="AB10" s="107"/>
      <c r="AC10" s="107"/>
      <c r="AD10" s="108"/>
    </row>
    <row r="11" spans="1:34" ht="20.100000000000001" customHeight="1" x14ac:dyDescent="0.3">
      <c r="A11" s="12"/>
      <c r="B11" s="130"/>
      <c r="C11" s="7" t="s">
        <v>64</v>
      </c>
      <c r="D11" s="224" t="s">
        <v>70</v>
      </c>
      <c r="E11" s="33">
        <v>71</v>
      </c>
      <c r="F11" s="135">
        <f>INT(E11*0.2)</f>
        <v>14</v>
      </c>
      <c r="G11" s="77">
        <f>G12+G13</f>
        <v>0</v>
      </c>
      <c r="H11" s="30">
        <v>71</v>
      </c>
      <c r="I11" s="135">
        <f>INT(H11*0.2)</f>
        <v>14</v>
      </c>
      <c r="J11" s="121">
        <f>J12+J13</f>
        <v>14</v>
      </c>
      <c r="K11" s="190">
        <f>K12+K13</f>
        <v>4</v>
      </c>
      <c r="L11" s="44">
        <f t="shared" si="1"/>
        <v>10</v>
      </c>
      <c r="M11" s="77">
        <f>M12+M13</f>
        <v>0</v>
      </c>
      <c r="N11" s="31">
        <v>79</v>
      </c>
      <c r="O11" s="232">
        <f>INT(N11*0.2)</f>
        <v>15</v>
      </c>
      <c r="P11" s="142">
        <f>P12+P13</f>
        <v>15</v>
      </c>
      <c r="Q11" s="65">
        <f>Q12+Q13</f>
        <v>8</v>
      </c>
      <c r="R11" s="197">
        <f>R12+R13</f>
        <v>3</v>
      </c>
      <c r="S11" s="86">
        <f t="shared" si="2"/>
        <v>4</v>
      </c>
      <c r="T11" s="89">
        <f>T12+T13</f>
        <v>0</v>
      </c>
      <c r="U11" s="269"/>
      <c r="V11" s="269"/>
      <c r="W11" s="270"/>
      <c r="X11" s="264"/>
      <c r="Y11" s="265"/>
      <c r="Z11" s="265"/>
      <c r="AA11" s="266"/>
      <c r="AB11" s="266"/>
      <c r="AC11" s="267"/>
      <c r="AD11" s="268"/>
    </row>
    <row r="12" spans="1:34" ht="20.100000000000001" customHeight="1" x14ac:dyDescent="0.3">
      <c r="A12" s="12"/>
      <c r="B12" s="130"/>
      <c r="C12" s="7"/>
      <c r="D12" s="233" t="s">
        <v>37</v>
      </c>
      <c r="E12" s="140"/>
      <c r="F12" s="137"/>
      <c r="G12" s="78"/>
      <c r="H12" s="136"/>
      <c r="I12" s="137"/>
      <c r="J12" s="122">
        <v>8</v>
      </c>
      <c r="K12" s="115">
        <v>4</v>
      </c>
      <c r="L12" s="32">
        <f t="shared" si="1"/>
        <v>4</v>
      </c>
      <c r="M12" s="78"/>
      <c r="N12" s="140"/>
      <c r="O12" s="137"/>
      <c r="P12" s="35">
        <v>8</v>
      </c>
      <c r="Q12" s="36">
        <v>6</v>
      </c>
      <c r="R12" s="37">
        <v>2</v>
      </c>
      <c r="S12" s="85">
        <f t="shared" si="2"/>
        <v>0</v>
      </c>
      <c r="T12" s="220">
        <v>0</v>
      </c>
      <c r="U12" s="206" t="s">
        <v>188</v>
      </c>
      <c r="V12" s="101"/>
      <c r="W12" s="101"/>
      <c r="X12" s="101"/>
      <c r="Y12" s="101"/>
      <c r="Z12" s="101"/>
      <c r="AA12" s="107"/>
      <c r="AB12" s="107"/>
      <c r="AC12" s="107"/>
      <c r="AD12" s="108"/>
    </row>
    <row r="13" spans="1:34" ht="20.100000000000001" customHeight="1" x14ac:dyDescent="0.3">
      <c r="A13" s="12"/>
      <c r="B13" s="130"/>
      <c r="C13" s="7" t="s">
        <v>170</v>
      </c>
      <c r="D13" s="233" t="s">
        <v>71</v>
      </c>
      <c r="E13" s="140"/>
      <c r="F13" s="137"/>
      <c r="G13" s="78"/>
      <c r="H13" s="136"/>
      <c r="I13" s="137"/>
      <c r="J13" s="122">
        <v>6</v>
      </c>
      <c r="K13" s="115">
        <v>0</v>
      </c>
      <c r="L13" s="32">
        <f t="shared" si="1"/>
        <v>6</v>
      </c>
      <c r="M13" s="78"/>
      <c r="N13" s="140"/>
      <c r="O13" s="137"/>
      <c r="P13" s="35">
        <v>7</v>
      </c>
      <c r="Q13" s="36">
        <v>2</v>
      </c>
      <c r="R13" s="37">
        <v>1</v>
      </c>
      <c r="S13" s="85">
        <f t="shared" si="2"/>
        <v>4</v>
      </c>
      <c r="T13" s="90"/>
      <c r="U13" s="206" t="s">
        <v>188</v>
      </c>
      <c r="V13" s="101"/>
      <c r="W13" s="101"/>
      <c r="X13" s="101"/>
      <c r="Y13" s="101"/>
      <c r="Z13" s="101"/>
      <c r="AA13" s="107"/>
      <c r="AB13" s="107"/>
      <c r="AC13" s="107"/>
      <c r="AD13" s="108"/>
    </row>
    <row r="14" spans="1:34" ht="20.100000000000001" customHeight="1" x14ac:dyDescent="0.3">
      <c r="A14" s="12"/>
      <c r="B14" s="130"/>
      <c r="C14" s="7" t="s">
        <v>7</v>
      </c>
      <c r="D14" s="233" t="s">
        <v>8</v>
      </c>
      <c r="E14" s="33">
        <v>31</v>
      </c>
      <c r="F14" s="135">
        <f t="shared" ref="F14:F15" si="3">INT(E14*0.2)</f>
        <v>6</v>
      </c>
      <c r="G14" s="79"/>
      <c r="H14" s="30">
        <v>30</v>
      </c>
      <c r="I14" s="135">
        <f t="shared" ref="I14:I15" si="4">INT(H14*0.2)</f>
        <v>6</v>
      </c>
      <c r="J14" s="123">
        <v>6</v>
      </c>
      <c r="K14" s="117">
        <v>1</v>
      </c>
      <c r="L14" s="32">
        <f t="shared" si="1"/>
        <v>5</v>
      </c>
      <c r="M14" s="79"/>
      <c r="N14" s="33">
        <v>33</v>
      </c>
      <c r="O14" s="135">
        <f t="shared" ref="O14:O15" si="5">INT(N14*0.2)</f>
        <v>6</v>
      </c>
      <c r="P14" s="38">
        <v>6</v>
      </c>
      <c r="Q14" s="34">
        <v>4</v>
      </c>
      <c r="R14" s="39">
        <v>2</v>
      </c>
      <c r="S14" s="85">
        <f t="shared" si="2"/>
        <v>0</v>
      </c>
      <c r="T14" s="219">
        <v>0</v>
      </c>
      <c r="U14" s="206" t="s">
        <v>188</v>
      </c>
      <c r="V14" s="99"/>
      <c r="W14" s="241"/>
      <c r="X14" s="101"/>
      <c r="Y14" s="101"/>
      <c r="Z14" s="101"/>
      <c r="AA14" s="107"/>
      <c r="AB14" s="107"/>
      <c r="AC14" s="107"/>
      <c r="AD14" s="242"/>
    </row>
    <row r="15" spans="1:34" ht="20.100000000000001" customHeight="1" x14ac:dyDescent="0.3">
      <c r="A15" s="12"/>
      <c r="B15" s="128"/>
      <c r="C15" s="7" t="s">
        <v>7</v>
      </c>
      <c r="D15" s="233" t="s">
        <v>72</v>
      </c>
      <c r="E15" s="33">
        <v>49</v>
      </c>
      <c r="F15" s="135">
        <f t="shared" si="3"/>
        <v>9</v>
      </c>
      <c r="G15" s="79"/>
      <c r="H15" s="30">
        <v>49</v>
      </c>
      <c r="I15" s="135">
        <f t="shared" si="4"/>
        <v>9</v>
      </c>
      <c r="J15" s="123">
        <v>9</v>
      </c>
      <c r="K15" s="117">
        <v>3</v>
      </c>
      <c r="L15" s="32">
        <f t="shared" si="1"/>
        <v>6</v>
      </c>
      <c r="M15" s="79"/>
      <c r="N15" s="33">
        <v>55</v>
      </c>
      <c r="O15" s="135">
        <f t="shared" si="5"/>
        <v>11</v>
      </c>
      <c r="P15" s="38">
        <v>11</v>
      </c>
      <c r="Q15" s="34">
        <v>11</v>
      </c>
      <c r="R15" s="39">
        <v>0</v>
      </c>
      <c r="S15" s="85">
        <f t="shared" si="2"/>
        <v>0</v>
      </c>
      <c r="T15" s="219">
        <v>0</v>
      </c>
      <c r="U15" s="206" t="s">
        <v>188</v>
      </c>
      <c r="V15" s="99"/>
      <c r="W15" s="100"/>
      <c r="X15" s="101"/>
      <c r="Y15" s="101"/>
      <c r="Z15" s="101"/>
      <c r="AA15" s="107"/>
      <c r="AB15" s="107"/>
      <c r="AC15" s="107"/>
      <c r="AD15" s="108"/>
      <c r="AH15" s="5"/>
    </row>
    <row r="16" spans="1:34" ht="20.100000000000001" customHeight="1" thickBot="1" x14ac:dyDescent="0.35">
      <c r="A16" s="12"/>
      <c r="B16" s="129" t="s">
        <v>171</v>
      </c>
      <c r="C16" s="95" t="s">
        <v>5</v>
      </c>
      <c r="D16" s="225"/>
      <c r="E16" s="42">
        <f t="shared" ref="E16:N16" si="6">E17+E18</f>
        <v>213</v>
      </c>
      <c r="F16" s="41">
        <f t="shared" si="6"/>
        <v>42</v>
      </c>
      <c r="G16" s="80">
        <f t="shared" si="6"/>
        <v>0</v>
      </c>
      <c r="H16" s="40">
        <f t="shared" si="6"/>
        <v>291</v>
      </c>
      <c r="I16" s="41">
        <f t="shared" si="6"/>
        <v>57</v>
      </c>
      <c r="J16" s="302">
        <f t="shared" si="6"/>
        <v>0</v>
      </c>
      <c r="K16" s="118">
        <f t="shared" si="6"/>
        <v>0</v>
      </c>
      <c r="L16" s="44">
        <f t="shared" si="6"/>
        <v>0</v>
      </c>
      <c r="M16" s="80">
        <f t="shared" si="6"/>
        <v>0</v>
      </c>
      <c r="N16" s="42">
        <f t="shared" si="6"/>
        <v>112</v>
      </c>
      <c r="O16" s="41">
        <f t="shared" ref="O16:T16" si="7">O17+O18</f>
        <v>22</v>
      </c>
      <c r="P16" s="57">
        <f t="shared" si="7"/>
        <v>0</v>
      </c>
      <c r="Q16" s="43">
        <f t="shared" si="7"/>
        <v>0</v>
      </c>
      <c r="R16" s="46">
        <f t="shared" si="7"/>
        <v>0</v>
      </c>
      <c r="S16" s="86">
        <f t="shared" si="7"/>
        <v>0</v>
      </c>
      <c r="T16" s="92">
        <f t="shared" si="7"/>
        <v>0</v>
      </c>
      <c r="U16" s="264"/>
      <c r="V16" s="264"/>
      <c r="W16" s="265"/>
      <c r="X16" s="264"/>
      <c r="Y16" s="265"/>
      <c r="Z16" s="265"/>
      <c r="AA16" s="266"/>
      <c r="AB16" s="266"/>
      <c r="AC16" s="267"/>
      <c r="AD16" s="268"/>
    </row>
    <row r="17" spans="1:30" ht="20.100000000000001" customHeight="1" thickBot="1" x14ac:dyDescent="0.35">
      <c r="A17" s="12"/>
      <c r="B17" s="130"/>
      <c r="C17" s="7" t="s">
        <v>214</v>
      </c>
      <c r="D17" s="233" t="s">
        <v>213</v>
      </c>
      <c r="E17" s="33">
        <v>97</v>
      </c>
      <c r="F17" s="135">
        <f t="shared" ref="F17" si="8">INT(E17*0.2)</f>
        <v>19</v>
      </c>
      <c r="G17" s="79"/>
      <c r="H17" s="30">
        <v>77</v>
      </c>
      <c r="I17" s="135">
        <f t="shared" ref="I17" si="9">INT(H17*0.2)</f>
        <v>15</v>
      </c>
      <c r="J17" s="304"/>
      <c r="K17" s="117">
        <v>0</v>
      </c>
      <c r="L17" s="32">
        <f t="shared" ref="L17" si="10">J17-K17</f>
        <v>0</v>
      </c>
      <c r="M17" s="79"/>
      <c r="N17" s="33">
        <v>66</v>
      </c>
      <c r="O17" s="135">
        <f t="shared" ref="O17" si="11">INT(N17*0.2)</f>
        <v>13</v>
      </c>
      <c r="P17" s="306">
        <v>0</v>
      </c>
      <c r="Q17" s="117">
        <v>0</v>
      </c>
      <c r="R17" s="39">
        <v>0</v>
      </c>
      <c r="S17" s="85">
        <f t="shared" ref="S17" si="12">P17-Q17-R17</f>
        <v>0</v>
      </c>
      <c r="T17" s="219">
        <v>0</v>
      </c>
      <c r="U17" s="206" t="s">
        <v>188</v>
      </c>
      <c r="V17" s="99"/>
      <c r="W17" s="241"/>
      <c r="X17" s="101"/>
      <c r="Y17" s="101"/>
      <c r="Z17" s="101"/>
      <c r="AA17" s="107"/>
      <c r="AB17" s="107"/>
      <c r="AC17" s="107"/>
      <c r="AD17" s="242"/>
    </row>
    <row r="18" spans="1:30" ht="20.100000000000001" customHeight="1" thickBot="1" x14ac:dyDescent="0.35">
      <c r="A18" s="12"/>
      <c r="B18" s="130"/>
      <c r="C18" s="7" t="s">
        <v>64</v>
      </c>
      <c r="D18" s="224" t="s">
        <v>177</v>
      </c>
      <c r="E18" s="33">
        <v>116</v>
      </c>
      <c r="F18" s="135">
        <f>INT(E18*0.2)</f>
        <v>23</v>
      </c>
      <c r="G18" s="77">
        <f>G19+G20+G21+G22</f>
        <v>0</v>
      </c>
      <c r="H18" s="30">
        <v>214</v>
      </c>
      <c r="I18" s="135">
        <f>INT(H18*0.2)</f>
        <v>42</v>
      </c>
      <c r="J18" s="303">
        <f>J19+J20+J21+J22</f>
        <v>0</v>
      </c>
      <c r="K18" s="190">
        <f>K19+K20+K21+K22</f>
        <v>0</v>
      </c>
      <c r="L18" s="44">
        <f t="shared" si="1"/>
        <v>0</v>
      </c>
      <c r="M18" s="77">
        <f>M19+M20+M21+M22</f>
        <v>0</v>
      </c>
      <c r="N18" s="30">
        <v>46</v>
      </c>
      <c r="O18" s="218">
        <f>INT(N18*0.2)</f>
        <v>9</v>
      </c>
      <c r="P18" s="305">
        <f>P19+P20+P21+P22</f>
        <v>0</v>
      </c>
      <c r="Q18" s="197">
        <f>Q19+Q20+Q21+Q22</f>
        <v>0</v>
      </c>
      <c r="R18" s="197">
        <f>R19+R20+R21+R22</f>
        <v>0</v>
      </c>
      <c r="S18" s="86">
        <f t="shared" si="2"/>
        <v>0</v>
      </c>
      <c r="T18" s="77">
        <f>T19+T20+T21+T22</f>
        <v>0</v>
      </c>
      <c r="U18" s="264"/>
      <c r="V18" s="264"/>
      <c r="W18" s="265"/>
      <c r="X18" s="264"/>
      <c r="Y18" s="265"/>
      <c r="Z18" s="265"/>
      <c r="AA18" s="266"/>
      <c r="AB18" s="266"/>
      <c r="AC18" s="267"/>
      <c r="AD18" s="271"/>
    </row>
    <row r="19" spans="1:30" ht="20.100000000000001" customHeight="1" x14ac:dyDescent="0.3">
      <c r="A19" s="12"/>
      <c r="B19" s="130"/>
      <c r="C19" s="7"/>
      <c r="D19" s="235" t="s">
        <v>172</v>
      </c>
      <c r="E19" s="42"/>
      <c r="F19" s="44"/>
      <c r="G19" s="79"/>
      <c r="H19" s="40"/>
      <c r="I19" s="44"/>
      <c r="J19" s="209"/>
      <c r="K19" s="119">
        <v>0</v>
      </c>
      <c r="L19" s="32">
        <f t="shared" si="1"/>
        <v>0</v>
      </c>
      <c r="M19" s="79"/>
      <c r="N19" s="42"/>
      <c r="O19" s="44"/>
      <c r="P19" s="213"/>
      <c r="Q19" s="119">
        <v>0</v>
      </c>
      <c r="R19" s="39">
        <v>0</v>
      </c>
      <c r="S19" s="85">
        <f t="shared" si="2"/>
        <v>0</v>
      </c>
      <c r="T19" s="91"/>
      <c r="U19" s="206" t="s">
        <v>188</v>
      </c>
      <c r="V19" s="101"/>
      <c r="W19" s="100"/>
      <c r="X19" s="101"/>
      <c r="Y19" s="101"/>
      <c r="Z19" s="101"/>
      <c r="AA19" s="107"/>
      <c r="AB19" s="107"/>
      <c r="AC19" s="107"/>
      <c r="AD19" s="108"/>
    </row>
    <row r="20" spans="1:30" ht="20.100000000000001" customHeight="1" thickBot="1" x14ac:dyDescent="0.35">
      <c r="A20" s="12"/>
      <c r="B20" s="130"/>
      <c r="C20" s="7"/>
      <c r="D20" s="235" t="s">
        <v>173</v>
      </c>
      <c r="E20" s="42"/>
      <c r="F20" s="44"/>
      <c r="G20" s="79"/>
      <c r="H20" s="40"/>
      <c r="I20" s="44"/>
      <c r="J20" s="210"/>
      <c r="K20" s="117">
        <v>0</v>
      </c>
      <c r="L20" s="32">
        <f t="shared" si="1"/>
        <v>0</v>
      </c>
      <c r="M20" s="79"/>
      <c r="N20" s="42"/>
      <c r="O20" s="44"/>
      <c r="P20" s="214"/>
      <c r="Q20" s="117">
        <v>0</v>
      </c>
      <c r="R20" s="39">
        <v>0</v>
      </c>
      <c r="S20" s="85">
        <f t="shared" si="2"/>
        <v>0</v>
      </c>
      <c r="T20" s="91"/>
      <c r="U20" s="206" t="s">
        <v>188</v>
      </c>
      <c r="V20" s="100"/>
      <c r="W20" s="100"/>
      <c r="X20" s="101"/>
      <c r="Y20" s="101"/>
      <c r="Z20" s="101"/>
      <c r="AA20" s="107"/>
      <c r="AB20" s="107"/>
      <c r="AC20" s="107"/>
      <c r="AD20" s="254"/>
    </row>
    <row r="21" spans="1:30" ht="20.100000000000001" customHeight="1" thickBot="1" x14ac:dyDescent="0.35">
      <c r="A21" s="12"/>
      <c r="B21" s="130"/>
      <c r="C21" s="113"/>
      <c r="D21" s="235" t="s">
        <v>176</v>
      </c>
      <c r="E21" s="222"/>
      <c r="F21" s="44"/>
      <c r="G21" s="79"/>
      <c r="H21" s="44"/>
      <c r="I21" s="41"/>
      <c r="J21" s="211"/>
      <c r="K21" s="117">
        <v>0</v>
      </c>
      <c r="L21" s="32">
        <f t="shared" si="1"/>
        <v>0</v>
      </c>
      <c r="M21" s="79"/>
      <c r="N21" s="156"/>
      <c r="O21" s="157"/>
      <c r="P21" s="212"/>
      <c r="Q21" s="159"/>
      <c r="R21" s="160"/>
      <c r="S21" s="161">
        <f t="shared" si="2"/>
        <v>0</v>
      </c>
      <c r="T21" s="162"/>
      <c r="U21" s="206" t="s">
        <v>188</v>
      </c>
      <c r="V21" s="101"/>
      <c r="W21" s="100"/>
      <c r="X21" s="101"/>
      <c r="Y21" s="101"/>
      <c r="Z21" s="101"/>
      <c r="AA21" s="107"/>
      <c r="AB21" s="107"/>
      <c r="AC21" s="107"/>
      <c r="AD21" s="108"/>
    </row>
    <row r="22" spans="1:30" ht="20.100000000000001" customHeight="1" x14ac:dyDescent="0.3">
      <c r="A22" s="12"/>
      <c r="B22" s="128"/>
      <c r="C22" s="113" t="s">
        <v>175</v>
      </c>
      <c r="D22" s="235" t="s">
        <v>174</v>
      </c>
      <c r="E22" s="222"/>
      <c r="F22" s="44"/>
      <c r="G22" s="79"/>
      <c r="H22" s="157"/>
      <c r="I22" s="157"/>
      <c r="J22" s="208"/>
      <c r="K22" s="159"/>
      <c r="L22" s="149">
        <f t="shared" si="1"/>
        <v>0</v>
      </c>
      <c r="M22" s="163"/>
      <c r="N22" s="156"/>
      <c r="O22" s="157"/>
      <c r="P22" s="158"/>
      <c r="Q22" s="159"/>
      <c r="R22" s="160"/>
      <c r="S22" s="161">
        <f t="shared" si="2"/>
        <v>0</v>
      </c>
      <c r="T22" s="162"/>
      <c r="U22" s="206" t="s">
        <v>188</v>
      </c>
      <c r="V22" s="101"/>
      <c r="W22" s="100"/>
      <c r="X22" s="101"/>
      <c r="Y22" s="101"/>
      <c r="Z22" s="101"/>
      <c r="AA22" s="107"/>
      <c r="AB22" s="107"/>
      <c r="AC22" s="107"/>
      <c r="AD22" s="108"/>
    </row>
    <row r="23" spans="1:30" ht="20.100000000000001" customHeight="1" x14ac:dyDescent="0.3">
      <c r="A23" s="12"/>
      <c r="B23" s="129" t="s">
        <v>57</v>
      </c>
      <c r="C23" s="95" t="s">
        <v>5</v>
      </c>
      <c r="D23" s="225"/>
      <c r="E23" s="44">
        <f>E24+E27+E28+E29+E32+E35+E36+E37+E38+E41</f>
        <v>227</v>
      </c>
      <c r="F23" s="112">
        <f t="shared" ref="F23:T23" si="13">F24+F27+F28+F29+F32+F35+F36+F37+F38+F41</f>
        <v>42</v>
      </c>
      <c r="G23" s="80">
        <f t="shared" si="13"/>
        <v>0</v>
      </c>
      <c r="H23" s="41">
        <f t="shared" si="13"/>
        <v>229</v>
      </c>
      <c r="I23" s="66">
        <f t="shared" si="13"/>
        <v>44</v>
      </c>
      <c r="J23" s="66">
        <f t="shared" si="13"/>
        <v>44</v>
      </c>
      <c r="K23" s="118">
        <f t="shared" si="13"/>
        <v>2</v>
      </c>
      <c r="L23" s="44">
        <f t="shared" si="13"/>
        <v>42</v>
      </c>
      <c r="M23" s="80">
        <f t="shared" si="13"/>
        <v>0</v>
      </c>
      <c r="N23" s="42">
        <f t="shared" si="13"/>
        <v>254</v>
      </c>
      <c r="O23" s="41">
        <f t="shared" si="13"/>
        <v>49</v>
      </c>
      <c r="P23" s="43">
        <f t="shared" si="13"/>
        <v>49</v>
      </c>
      <c r="Q23" s="43">
        <f t="shared" si="13"/>
        <v>3</v>
      </c>
      <c r="R23" s="46">
        <f t="shared" si="13"/>
        <v>2</v>
      </c>
      <c r="S23" s="86">
        <f t="shared" si="13"/>
        <v>44</v>
      </c>
      <c r="T23" s="92">
        <f t="shared" si="13"/>
        <v>0</v>
      </c>
      <c r="U23" s="264"/>
      <c r="V23" s="264"/>
      <c r="W23" s="265"/>
      <c r="X23" s="264"/>
      <c r="Y23" s="265"/>
      <c r="Z23" s="265"/>
      <c r="AA23" s="266"/>
      <c r="AB23" s="272"/>
      <c r="AC23" s="267"/>
      <c r="AD23" s="268"/>
    </row>
    <row r="24" spans="1:30" ht="20.100000000000001" customHeight="1" x14ac:dyDescent="0.3">
      <c r="A24" s="12"/>
      <c r="B24" s="130"/>
      <c r="C24" s="7" t="s">
        <v>9</v>
      </c>
      <c r="D24" s="224" t="s">
        <v>81</v>
      </c>
      <c r="E24" s="182"/>
      <c r="F24" s="146"/>
      <c r="G24" s="147">
        <f>G25+G26</f>
        <v>0</v>
      </c>
      <c r="H24" s="145"/>
      <c r="I24" s="146"/>
      <c r="J24" s="148">
        <f>J25+J26</f>
        <v>0</v>
      </c>
      <c r="K24" s="191">
        <f>K25+K26</f>
        <v>0</v>
      </c>
      <c r="L24" s="157">
        <f t="shared" si="1"/>
        <v>0</v>
      </c>
      <c r="M24" s="147">
        <f>M25+M26</f>
        <v>0</v>
      </c>
      <c r="N24" s="31">
        <v>58</v>
      </c>
      <c r="O24" s="232">
        <f>INT(N24*0.2)</f>
        <v>11</v>
      </c>
      <c r="P24" s="142">
        <f>P25+P26</f>
        <v>11</v>
      </c>
      <c r="Q24" s="65">
        <f>Q25+Q26</f>
        <v>1</v>
      </c>
      <c r="R24" s="197">
        <f>R25+R26</f>
        <v>1</v>
      </c>
      <c r="S24" s="86">
        <f t="shared" si="2"/>
        <v>9</v>
      </c>
      <c r="T24" s="89">
        <f>T25+T26</f>
        <v>0</v>
      </c>
      <c r="U24" s="264"/>
      <c r="V24" s="264"/>
      <c r="W24" s="265"/>
      <c r="X24" s="264"/>
      <c r="Y24" s="265"/>
      <c r="Z24" s="265"/>
      <c r="AA24" s="266"/>
      <c r="AB24" s="266"/>
      <c r="AC24" s="267"/>
      <c r="AD24" s="268"/>
    </row>
    <row r="25" spans="1:30" ht="20.100000000000001" customHeight="1" x14ac:dyDescent="0.3">
      <c r="A25" s="12"/>
      <c r="B25" s="130"/>
      <c r="C25" s="7"/>
      <c r="D25" s="233" t="s">
        <v>144</v>
      </c>
      <c r="E25" s="180"/>
      <c r="F25" s="151"/>
      <c r="G25" s="152"/>
      <c r="H25" s="150"/>
      <c r="I25" s="151"/>
      <c r="J25" s="153"/>
      <c r="K25" s="154"/>
      <c r="L25" s="149">
        <f t="shared" si="1"/>
        <v>0</v>
      </c>
      <c r="M25" s="152"/>
      <c r="N25" s="140"/>
      <c r="O25" s="137"/>
      <c r="P25" s="35">
        <v>5</v>
      </c>
      <c r="Q25" s="36">
        <v>0</v>
      </c>
      <c r="R25" s="37">
        <v>0</v>
      </c>
      <c r="S25" s="85">
        <f t="shared" si="2"/>
        <v>5</v>
      </c>
      <c r="T25" s="90"/>
      <c r="U25" s="206" t="s">
        <v>188</v>
      </c>
      <c r="V25" s="99"/>
      <c r="W25" s="100"/>
      <c r="X25" s="101"/>
      <c r="Y25" s="101"/>
      <c r="Z25" s="101"/>
      <c r="AA25" s="107"/>
      <c r="AB25" s="107"/>
      <c r="AC25" s="107"/>
      <c r="AD25" s="108"/>
    </row>
    <row r="26" spans="1:30" ht="20.100000000000001" customHeight="1" x14ac:dyDescent="0.3">
      <c r="A26" s="12"/>
      <c r="B26" s="130"/>
      <c r="C26" s="7"/>
      <c r="D26" s="233" t="s">
        <v>82</v>
      </c>
      <c r="E26" s="180"/>
      <c r="F26" s="151"/>
      <c r="G26" s="152"/>
      <c r="H26" s="150"/>
      <c r="I26" s="151"/>
      <c r="J26" s="153"/>
      <c r="K26" s="155"/>
      <c r="L26" s="149">
        <f t="shared" si="1"/>
        <v>0</v>
      </c>
      <c r="M26" s="152"/>
      <c r="N26" s="140"/>
      <c r="O26" s="137"/>
      <c r="P26" s="35">
        <v>6</v>
      </c>
      <c r="Q26" s="47">
        <v>1</v>
      </c>
      <c r="R26" s="48">
        <v>1</v>
      </c>
      <c r="S26" s="85">
        <f t="shared" si="2"/>
        <v>4</v>
      </c>
      <c r="T26" s="90"/>
      <c r="U26" s="206" t="s">
        <v>188</v>
      </c>
      <c r="V26" s="101"/>
      <c r="W26" s="100"/>
      <c r="X26" s="101"/>
      <c r="Y26" s="101"/>
      <c r="Z26" s="101"/>
      <c r="AA26" s="107"/>
      <c r="AB26" s="107"/>
      <c r="AC26" s="107"/>
      <c r="AD26" s="108"/>
    </row>
    <row r="27" spans="1:30" ht="20.100000000000001" customHeight="1" x14ac:dyDescent="0.3">
      <c r="A27" s="12"/>
      <c r="B27" s="130"/>
      <c r="C27" s="7" t="s">
        <v>135</v>
      </c>
      <c r="D27" s="234" t="s">
        <v>136</v>
      </c>
      <c r="E27" s="184">
        <v>22</v>
      </c>
      <c r="F27" s="135">
        <f t="shared" ref="F27:F29" si="14">INT(E27*0.2)</f>
        <v>4</v>
      </c>
      <c r="G27" s="78"/>
      <c r="H27" s="49">
        <v>22</v>
      </c>
      <c r="I27" s="135">
        <f t="shared" ref="I27:I29" si="15">INT(H27*0.2)</f>
        <v>4</v>
      </c>
      <c r="J27" s="122">
        <v>4</v>
      </c>
      <c r="K27" s="164">
        <v>1</v>
      </c>
      <c r="L27" s="32">
        <f t="shared" si="1"/>
        <v>3</v>
      </c>
      <c r="M27" s="78"/>
      <c r="N27" s="165"/>
      <c r="O27" s="166">
        <f t="shared" ref="O27:O29" si="16">INT(N27*0.2)</f>
        <v>0</v>
      </c>
      <c r="P27" s="167"/>
      <c r="Q27" s="168"/>
      <c r="R27" s="169"/>
      <c r="S27" s="161">
        <f t="shared" si="2"/>
        <v>0</v>
      </c>
      <c r="T27" s="170"/>
      <c r="U27" s="206" t="s">
        <v>188</v>
      </c>
      <c r="V27" s="99"/>
      <c r="W27" s="100"/>
      <c r="X27" s="101"/>
      <c r="Y27" s="101"/>
      <c r="Z27" s="101"/>
      <c r="AA27" s="107"/>
      <c r="AB27" s="107"/>
      <c r="AC27" s="107"/>
      <c r="AD27" s="108"/>
    </row>
    <row r="28" spans="1:30" ht="20.100000000000001" customHeight="1" x14ac:dyDescent="0.3">
      <c r="A28" s="12"/>
      <c r="B28" s="130"/>
      <c r="C28" s="7" t="s">
        <v>135</v>
      </c>
      <c r="D28" s="234" t="s">
        <v>137</v>
      </c>
      <c r="E28" s="184">
        <v>32</v>
      </c>
      <c r="F28" s="135">
        <f t="shared" si="14"/>
        <v>6</v>
      </c>
      <c r="G28" s="78"/>
      <c r="H28" s="49">
        <v>31</v>
      </c>
      <c r="I28" s="135">
        <f t="shared" si="15"/>
        <v>6</v>
      </c>
      <c r="J28" s="122">
        <v>6</v>
      </c>
      <c r="K28" s="164">
        <v>0</v>
      </c>
      <c r="L28" s="32">
        <f t="shared" si="1"/>
        <v>6</v>
      </c>
      <c r="M28" s="221"/>
      <c r="N28" s="165"/>
      <c r="O28" s="166">
        <f t="shared" si="16"/>
        <v>0</v>
      </c>
      <c r="P28" s="167"/>
      <c r="Q28" s="168"/>
      <c r="R28" s="169"/>
      <c r="S28" s="161">
        <f t="shared" si="2"/>
        <v>0</v>
      </c>
      <c r="T28" s="170"/>
      <c r="U28" s="206" t="s">
        <v>188</v>
      </c>
      <c r="V28" s="101"/>
      <c r="W28" s="100"/>
      <c r="X28" s="101"/>
      <c r="Y28" s="101"/>
      <c r="Z28" s="101"/>
      <c r="AA28" s="107"/>
      <c r="AB28" s="107"/>
      <c r="AC28" s="107"/>
      <c r="AD28" s="108"/>
    </row>
    <row r="29" spans="1:30" ht="20.100000000000001" customHeight="1" x14ac:dyDescent="0.3">
      <c r="A29" s="12"/>
      <c r="B29" s="130"/>
      <c r="C29" s="7" t="s">
        <v>9</v>
      </c>
      <c r="D29" s="224" t="s">
        <v>10</v>
      </c>
      <c r="E29" s="33">
        <v>43</v>
      </c>
      <c r="F29" s="135">
        <f t="shared" si="14"/>
        <v>8</v>
      </c>
      <c r="G29" s="77">
        <f>G30+G31</f>
        <v>0</v>
      </c>
      <c r="H29" s="30">
        <v>43</v>
      </c>
      <c r="I29" s="135">
        <f t="shared" si="15"/>
        <v>8</v>
      </c>
      <c r="J29" s="121">
        <f>J30+J31</f>
        <v>8</v>
      </c>
      <c r="K29" s="190">
        <f>K30+K31</f>
        <v>0</v>
      </c>
      <c r="L29" s="44">
        <f t="shared" si="1"/>
        <v>8</v>
      </c>
      <c r="M29" s="77">
        <f>M30+M31</f>
        <v>0</v>
      </c>
      <c r="N29" s="31">
        <v>48</v>
      </c>
      <c r="O29" s="231">
        <f t="shared" si="16"/>
        <v>9</v>
      </c>
      <c r="P29" s="65">
        <f>P30+P31</f>
        <v>9</v>
      </c>
      <c r="Q29" s="65">
        <f>Q30+Q31</f>
        <v>1</v>
      </c>
      <c r="R29" s="197">
        <f>R30+R31</f>
        <v>0</v>
      </c>
      <c r="S29" s="86">
        <f t="shared" si="2"/>
        <v>8</v>
      </c>
      <c r="T29" s="89">
        <f>T30+T31</f>
        <v>0</v>
      </c>
      <c r="U29" s="264"/>
      <c r="V29" s="264"/>
      <c r="W29" s="265"/>
      <c r="X29" s="264"/>
      <c r="Y29" s="265"/>
      <c r="Z29" s="265"/>
      <c r="AA29" s="266"/>
      <c r="AB29" s="266"/>
      <c r="AC29" s="267"/>
      <c r="AD29" s="268"/>
    </row>
    <row r="30" spans="1:30" ht="20.100000000000001" customHeight="1" x14ac:dyDescent="0.3">
      <c r="A30" s="12"/>
      <c r="B30" s="130"/>
      <c r="C30" s="7"/>
      <c r="D30" s="233" t="s">
        <v>39</v>
      </c>
      <c r="E30" s="140"/>
      <c r="F30" s="137"/>
      <c r="G30" s="78"/>
      <c r="H30" s="136"/>
      <c r="I30" s="137"/>
      <c r="J30" s="122">
        <v>4</v>
      </c>
      <c r="K30" s="115">
        <v>0</v>
      </c>
      <c r="L30" s="32">
        <f t="shared" si="1"/>
        <v>4</v>
      </c>
      <c r="M30" s="78"/>
      <c r="N30" s="140"/>
      <c r="O30" s="137"/>
      <c r="P30" s="35">
        <v>5</v>
      </c>
      <c r="Q30" s="36">
        <v>0</v>
      </c>
      <c r="R30" s="37">
        <v>0</v>
      </c>
      <c r="S30" s="85">
        <f t="shared" si="2"/>
        <v>5</v>
      </c>
      <c r="T30" s="90"/>
      <c r="U30" s="206" t="s">
        <v>188</v>
      </c>
      <c r="V30" s="99"/>
      <c r="W30" s="100"/>
      <c r="X30" s="101"/>
      <c r="Y30" s="101"/>
      <c r="Z30" s="101"/>
      <c r="AA30" s="107"/>
      <c r="AB30" s="107"/>
      <c r="AC30" s="107"/>
      <c r="AD30" s="108"/>
    </row>
    <row r="31" spans="1:30" ht="20.100000000000001" customHeight="1" x14ac:dyDescent="0.3">
      <c r="A31" s="12"/>
      <c r="B31" s="130"/>
      <c r="C31" s="7"/>
      <c r="D31" s="234" t="s">
        <v>138</v>
      </c>
      <c r="E31" s="140"/>
      <c r="F31" s="137"/>
      <c r="G31" s="78"/>
      <c r="H31" s="136"/>
      <c r="I31" s="137"/>
      <c r="J31" s="122">
        <v>4</v>
      </c>
      <c r="K31" s="115">
        <v>0</v>
      </c>
      <c r="L31" s="32">
        <f t="shared" si="1"/>
        <v>4</v>
      </c>
      <c r="M31" s="78"/>
      <c r="N31" s="140"/>
      <c r="O31" s="137"/>
      <c r="P31" s="35">
        <v>4</v>
      </c>
      <c r="Q31" s="36">
        <v>1</v>
      </c>
      <c r="R31" s="37">
        <v>0</v>
      </c>
      <c r="S31" s="85">
        <f t="shared" si="2"/>
        <v>3</v>
      </c>
      <c r="T31" s="90"/>
      <c r="U31" s="206" t="s">
        <v>188</v>
      </c>
      <c r="V31" s="99"/>
      <c r="W31" s="100"/>
      <c r="X31" s="101"/>
      <c r="Y31" s="101"/>
      <c r="Z31" s="101"/>
      <c r="AA31" s="107"/>
      <c r="AB31" s="107"/>
      <c r="AC31" s="107"/>
      <c r="AD31" s="108"/>
    </row>
    <row r="32" spans="1:30" ht="20.100000000000001" customHeight="1" x14ac:dyDescent="0.3">
      <c r="A32" s="12"/>
      <c r="B32" s="130"/>
      <c r="C32" s="7" t="s">
        <v>9</v>
      </c>
      <c r="D32" s="224" t="s">
        <v>148</v>
      </c>
      <c r="E32" s="182"/>
      <c r="F32" s="146">
        <f>INT(E32*0.2)</f>
        <v>0</v>
      </c>
      <c r="G32" s="147">
        <f>G33+G34</f>
        <v>0</v>
      </c>
      <c r="H32" s="30">
        <v>55</v>
      </c>
      <c r="I32" s="135">
        <f>INT(H32*0.2)</f>
        <v>11</v>
      </c>
      <c r="J32" s="121">
        <f>J33+J34</f>
        <v>11</v>
      </c>
      <c r="K32" s="190">
        <f>K33+K34</f>
        <v>0</v>
      </c>
      <c r="L32" s="44">
        <f t="shared" si="1"/>
        <v>11</v>
      </c>
      <c r="M32" s="77">
        <f>M33+M34</f>
        <v>0</v>
      </c>
      <c r="N32" s="31">
        <v>61</v>
      </c>
      <c r="O32" s="232">
        <f>INT(N32*0.2)</f>
        <v>12</v>
      </c>
      <c r="P32" s="142">
        <f>P33+P34</f>
        <v>12</v>
      </c>
      <c r="Q32" s="65">
        <f>Q33+Q34</f>
        <v>1</v>
      </c>
      <c r="R32" s="197">
        <f>R33+R34</f>
        <v>1</v>
      </c>
      <c r="S32" s="86">
        <f t="shared" si="2"/>
        <v>10</v>
      </c>
      <c r="T32" s="89">
        <f>T33+T34</f>
        <v>0</v>
      </c>
      <c r="U32" s="264"/>
      <c r="V32" s="264"/>
      <c r="W32" s="265"/>
      <c r="X32" s="264"/>
      <c r="Y32" s="265"/>
      <c r="Z32" s="265"/>
      <c r="AA32" s="266"/>
      <c r="AB32" s="266"/>
      <c r="AC32" s="267"/>
      <c r="AD32" s="268"/>
    </row>
    <row r="33" spans="1:30" ht="20.100000000000001" customHeight="1" x14ac:dyDescent="0.3">
      <c r="A33" s="12"/>
      <c r="B33" s="130"/>
      <c r="C33" s="7" t="s">
        <v>64</v>
      </c>
      <c r="D33" s="233" t="s">
        <v>84</v>
      </c>
      <c r="E33" s="180"/>
      <c r="F33" s="151"/>
      <c r="G33" s="152"/>
      <c r="H33" s="136"/>
      <c r="I33" s="137"/>
      <c r="J33" s="122">
        <v>5</v>
      </c>
      <c r="K33" s="115">
        <v>0</v>
      </c>
      <c r="L33" s="32">
        <f t="shared" si="1"/>
        <v>5</v>
      </c>
      <c r="M33" s="78"/>
      <c r="N33" s="140"/>
      <c r="O33" s="137"/>
      <c r="P33" s="35">
        <v>6</v>
      </c>
      <c r="Q33" s="36">
        <v>1</v>
      </c>
      <c r="R33" s="37">
        <v>1</v>
      </c>
      <c r="S33" s="85">
        <f t="shared" si="2"/>
        <v>4</v>
      </c>
      <c r="T33" s="90"/>
      <c r="U33" s="206" t="s">
        <v>188</v>
      </c>
      <c r="V33" s="99"/>
      <c r="W33" s="100"/>
      <c r="X33" s="101"/>
      <c r="Y33" s="101"/>
      <c r="Z33" s="101"/>
      <c r="AA33" s="107"/>
      <c r="AB33" s="107"/>
      <c r="AC33" s="107"/>
      <c r="AD33" s="108"/>
    </row>
    <row r="34" spans="1:30" ht="20.100000000000001" customHeight="1" x14ac:dyDescent="0.3">
      <c r="A34" s="12"/>
      <c r="B34" s="130"/>
      <c r="C34" s="7"/>
      <c r="D34" s="233" t="s">
        <v>83</v>
      </c>
      <c r="E34" s="180"/>
      <c r="F34" s="151"/>
      <c r="G34" s="152"/>
      <c r="H34" s="136"/>
      <c r="I34" s="137"/>
      <c r="J34" s="122">
        <v>6</v>
      </c>
      <c r="K34" s="115">
        <v>0</v>
      </c>
      <c r="L34" s="32">
        <f t="shared" si="1"/>
        <v>6</v>
      </c>
      <c r="M34" s="78"/>
      <c r="N34" s="140"/>
      <c r="O34" s="137"/>
      <c r="P34" s="35">
        <v>6</v>
      </c>
      <c r="Q34" s="36">
        <v>0</v>
      </c>
      <c r="R34" s="37">
        <v>0</v>
      </c>
      <c r="S34" s="85">
        <f t="shared" si="2"/>
        <v>6</v>
      </c>
      <c r="T34" s="90"/>
      <c r="U34" s="206" t="s">
        <v>188</v>
      </c>
      <c r="V34" s="99"/>
      <c r="W34" s="100"/>
      <c r="X34" s="101"/>
      <c r="Y34" s="101"/>
      <c r="Z34" s="101"/>
      <c r="AA34" s="107"/>
      <c r="AB34" s="107"/>
      <c r="AC34" s="107"/>
      <c r="AD34" s="108"/>
    </row>
    <row r="35" spans="1:30" ht="20.100000000000001" customHeight="1" x14ac:dyDescent="0.3">
      <c r="A35" s="12"/>
      <c r="B35" s="130"/>
      <c r="C35" s="7" t="s">
        <v>64</v>
      </c>
      <c r="D35" s="235" t="s">
        <v>145</v>
      </c>
      <c r="E35" s="33">
        <v>28</v>
      </c>
      <c r="F35" s="135">
        <f t="shared" ref="F35:F37" si="17">INT(E35*0.2)</f>
        <v>5</v>
      </c>
      <c r="G35" s="78"/>
      <c r="H35" s="171"/>
      <c r="I35" s="166">
        <f t="shared" ref="I35:I37" si="18">INT(H35*0.2)</f>
        <v>0</v>
      </c>
      <c r="J35" s="172"/>
      <c r="K35" s="154"/>
      <c r="L35" s="149">
        <f t="shared" si="1"/>
        <v>0</v>
      </c>
      <c r="M35" s="152"/>
      <c r="N35" s="173"/>
      <c r="O35" s="166">
        <f t="shared" ref="O35:O37" si="19">INT(N35*0.2)</f>
        <v>0</v>
      </c>
      <c r="P35" s="174"/>
      <c r="Q35" s="175"/>
      <c r="R35" s="176"/>
      <c r="S35" s="161">
        <f t="shared" si="2"/>
        <v>0</v>
      </c>
      <c r="T35" s="170"/>
      <c r="U35" s="206" t="s">
        <v>188</v>
      </c>
      <c r="V35" s="99"/>
      <c r="W35" s="100"/>
      <c r="X35" s="101"/>
      <c r="Y35" s="101"/>
      <c r="Z35" s="101"/>
      <c r="AA35" s="107"/>
      <c r="AB35" s="107"/>
      <c r="AC35" s="107"/>
      <c r="AD35" s="108"/>
    </row>
    <row r="36" spans="1:30" ht="20.100000000000001" customHeight="1" x14ac:dyDescent="0.3">
      <c r="A36" s="12"/>
      <c r="B36" s="130"/>
      <c r="C36" s="7" t="s">
        <v>170</v>
      </c>
      <c r="D36" s="235" t="s">
        <v>146</v>
      </c>
      <c r="E36" s="33">
        <v>24</v>
      </c>
      <c r="F36" s="135">
        <f t="shared" si="17"/>
        <v>4</v>
      </c>
      <c r="G36" s="78"/>
      <c r="H36" s="171"/>
      <c r="I36" s="166">
        <f t="shared" si="18"/>
        <v>0</v>
      </c>
      <c r="J36" s="172"/>
      <c r="K36" s="154"/>
      <c r="L36" s="149">
        <f t="shared" si="1"/>
        <v>0</v>
      </c>
      <c r="M36" s="152"/>
      <c r="N36" s="173"/>
      <c r="O36" s="166">
        <f t="shared" si="19"/>
        <v>0</v>
      </c>
      <c r="P36" s="174"/>
      <c r="Q36" s="175"/>
      <c r="R36" s="176"/>
      <c r="S36" s="161">
        <f t="shared" si="2"/>
        <v>0</v>
      </c>
      <c r="T36" s="170"/>
      <c r="U36" s="206" t="s">
        <v>188</v>
      </c>
      <c r="V36" s="99"/>
      <c r="W36" s="100"/>
      <c r="X36" s="101"/>
      <c r="Y36" s="101"/>
      <c r="Z36" s="101"/>
      <c r="AA36" s="107"/>
      <c r="AB36" s="107"/>
      <c r="AC36" s="107"/>
      <c r="AD36" s="108"/>
    </row>
    <row r="37" spans="1:30" ht="20.100000000000001" customHeight="1" x14ac:dyDescent="0.3">
      <c r="A37" s="12"/>
      <c r="B37" s="130"/>
      <c r="C37" s="7" t="s">
        <v>63</v>
      </c>
      <c r="D37" s="233" t="s">
        <v>11</v>
      </c>
      <c r="E37" s="33">
        <v>23</v>
      </c>
      <c r="F37" s="135">
        <f t="shared" si="17"/>
        <v>4</v>
      </c>
      <c r="G37" s="79"/>
      <c r="H37" s="30">
        <v>23</v>
      </c>
      <c r="I37" s="135">
        <f t="shared" si="18"/>
        <v>4</v>
      </c>
      <c r="J37" s="123">
        <v>4</v>
      </c>
      <c r="K37" s="117"/>
      <c r="L37" s="32">
        <f t="shared" si="1"/>
        <v>4</v>
      </c>
      <c r="M37" s="79"/>
      <c r="N37" s="33">
        <v>26</v>
      </c>
      <c r="O37" s="135">
        <f t="shared" si="19"/>
        <v>5</v>
      </c>
      <c r="P37" s="38">
        <v>5</v>
      </c>
      <c r="Q37" s="34">
        <v>0</v>
      </c>
      <c r="R37" s="39"/>
      <c r="S37" s="85">
        <f t="shared" si="2"/>
        <v>5</v>
      </c>
      <c r="T37" s="91"/>
      <c r="U37" s="206" t="s">
        <v>188</v>
      </c>
      <c r="V37" s="101"/>
      <c r="W37" s="100"/>
      <c r="X37" s="101"/>
      <c r="Y37" s="101"/>
      <c r="Z37" s="101"/>
      <c r="AA37" s="107"/>
      <c r="AB37" s="107"/>
      <c r="AC37" s="107"/>
      <c r="AD37" s="108"/>
    </row>
    <row r="38" spans="1:30" ht="20.100000000000001" customHeight="1" x14ac:dyDescent="0.3">
      <c r="A38" s="12"/>
      <c r="B38" s="130"/>
      <c r="C38" s="7" t="s">
        <v>9</v>
      </c>
      <c r="D38" s="224" t="s">
        <v>147</v>
      </c>
      <c r="E38" s="182"/>
      <c r="F38" s="146"/>
      <c r="G38" s="147">
        <f>G39+G40</f>
        <v>0</v>
      </c>
      <c r="H38" s="30">
        <v>55</v>
      </c>
      <c r="I38" s="135">
        <f>INT(H38*0.2)</f>
        <v>11</v>
      </c>
      <c r="J38" s="121">
        <f>J39+J40</f>
        <v>11</v>
      </c>
      <c r="K38" s="192">
        <f>K39+K40</f>
        <v>1</v>
      </c>
      <c r="L38" s="44">
        <f t="shared" si="1"/>
        <v>10</v>
      </c>
      <c r="M38" s="77">
        <f>M39+M40</f>
        <v>0</v>
      </c>
      <c r="N38" s="31">
        <v>61</v>
      </c>
      <c r="O38" s="232">
        <f>INT(N38*0.2)</f>
        <v>12</v>
      </c>
      <c r="P38" s="142">
        <f>P39+P40</f>
        <v>12</v>
      </c>
      <c r="Q38" s="198">
        <f>Q39+Q40</f>
        <v>0</v>
      </c>
      <c r="R38" s="197">
        <f>R39+R40</f>
        <v>0</v>
      </c>
      <c r="S38" s="86">
        <f t="shared" si="2"/>
        <v>12</v>
      </c>
      <c r="T38" s="89">
        <f>T39+T40</f>
        <v>0</v>
      </c>
      <c r="U38" s="264"/>
      <c r="V38" s="264"/>
      <c r="W38" s="265"/>
      <c r="X38" s="264"/>
      <c r="Y38" s="265"/>
      <c r="Z38" s="265"/>
      <c r="AA38" s="266"/>
      <c r="AB38" s="266"/>
      <c r="AC38" s="267"/>
      <c r="AD38" s="268"/>
    </row>
    <row r="39" spans="1:30" ht="20.100000000000001" customHeight="1" x14ac:dyDescent="0.3">
      <c r="A39" s="12"/>
      <c r="B39" s="130"/>
      <c r="C39" s="7"/>
      <c r="D39" s="233" t="s">
        <v>85</v>
      </c>
      <c r="E39" s="180"/>
      <c r="F39" s="151"/>
      <c r="G39" s="152"/>
      <c r="H39" s="136"/>
      <c r="I39" s="137"/>
      <c r="J39" s="122">
        <v>5</v>
      </c>
      <c r="K39" s="115">
        <v>1</v>
      </c>
      <c r="L39" s="32">
        <f t="shared" si="1"/>
        <v>4</v>
      </c>
      <c r="M39" s="78"/>
      <c r="N39" s="140"/>
      <c r="O39" s="137"/>
      <c r="P39" s="35">
        <v>6</v>
      </c>
      <c r="Q39" s="36">
        <v>0</v>
      </c>
      <c r="R39" s="37">
        <v>0</v>
      </c>
      <c r="S39" s="85">
        <f t="shared" si="2"/>
        <v>6</v>
      </c>
      <c r="T39" s="90"/>
      <c r="U39" s="206" t="s">
        <v>188</v>
      </c>
      <c r="V39" s="101"/>
      <c r="W39" s="100"/>
      <c r="X39" s="101"/>
      <c r="Y39" s="101"/>
      <c r="Z39" s="101"/>
      <c r="AA39" s="107"/>
      <c r="AB39" s="107"/>
      <c r="AC39" s="107"/>
      <c r="AD39" s="108"/>
    </row>
    <row r="40" spans="1:30" ht="20.100000000000001" customHeight="1" x14ac:dyDescent="0.3">
      <c r="A40" s="12"/>
      <c r="B40" s="130"/>
      <c r="C40" s="7"/>
      <c r="D40" s="233" t="s">
        <v>86</v>
      </c>
      <c r="E40" s="180"/>
      <c r="F40" s="151"/>
      <c r="G40" s="152"/>
      <c r="H40" s="136"/>
      <c r="I40" s="137"/>
      <c r="J40" s="122">
        <v>6</v>
      </c>
      <c r="K40" s="115">
        <v>0</v>
      </c>
      <c r="L40" s="32">
        <f t="shared" si="1"/>
        <v>6</v>
      </c>
      <c r="M40" s="78"/>
      <c r="N40" s="140"/>
      <c r="O40" s="137"/>
      <c r="P40" s="35">
        <v>6</v>
      </c>
      <c r="Q40" s="36">
        <v>0</v>
      </c>
      <c r="R40" s="37">
        <v>0</v>
      </c>
      <c r="S40" s="85">
        <f t="shared" si="2"/>
        <v>6</v>
      </c>
      <c r="T40" s="90"/>
      <c r="U40" s="206" t="s">
        <v>188</v>
      </c>
      <c r="V40" s="101"/>
      <c r="W40" s="100"/>
      <c r="X40" s="101"/>
      <c r="Y40" s="101"/>
      <c r="Z40" s="101"/>
      <c r="AA40" s="107"/>
      <c r="AB40" s="107"/>
      <c r="AC40" s="107"/>
      <c r="AD40" s="108"/>
    </row>
    <row r="41" spans="1:30" ht="20.100000000000001" customHeight="1" x14ac:dyDescent="0.3">
      <c r="A41" s="12"/>
      <c r="B41" s="130"/>
      <c r="C41" s="7" t="s">
        <v>9</v>
      </c>
      <c r="D41" s="226" t="s">
        <v>149</v>
      </c>
      <c r="E41" s="33">
        <v>55</v>
      </c>
      <c r="F41" s="135">
        <f>INT(E41*0.2)</f>
        <v>11</v>
      </c>
      <c r="G41" s="77">
        <f>G42+G43</f>
        <v>0</v>
      </c>
      <c r="H41" s="145"/>
      <c r="I41" s="166">
        <f>INT(H41*0.2)</f>
        <v>0</v>
      </c>
      <c r="J41" s="148">
        <f>J42+J43</f>
        <v>0</v>
      </c>
      <c r="K41" s="193">
        <f>K42+K43</f>
        <v>0</v>
      </c>
      <c r="L41" s="157">
        <f t="shared" si="1"/>
        <v>0</v>
      </c>
      <c r="M41" s="147">
        <f>M42+M43</f>
        <v>0</v>
      </c>
      <c r="N41" s="177"/>
      <c r="O41" s="166">
        <f>INT(N41*0.2)</f>
        <v>0</v>
      </c>
      <c r="P41" s="178"/>
      <c r="Q41" s="199">
        <f>Q42+Q43</f>
        <v>0</v>
      </c>
      <c r="R41" s="200">
        <f>R42+R43</f>
        <v>0</v>
      </c>
      <c r="S41" s="201">
        <f t="shared" si="2"/>
        <v>0</v>
      </c>
      <c r="T41" s="179">
        <f>T42+T43</f>
        <v>0</v>
      </c>
      <c r="U41" s="264"/>
      <c r="V41" s="264"/>
      <c r="W41" s="265"/>
      <c r="X41" s="264"/>
      <c r="Y41" s="265"/>
      <c r="Z41" s="265"/>
      <c r="AA41" s="266"/>
      <c r="AB41" s="266"/>
      <c r="AC41" s="267"/>
      <c r="AD41" s="268"/>
    </row>
    <row r="42" spans="1:30" ht="20.100000000000001" customHeight="1" x14ac:dyDescent="0.3">
      <c r="A42" s="12"/>
      <c r="B42" s="130"/>
      <c r="C42" s="7"/>
      <c r="D42" s="235" t="s">
        <v>150</v>
      </c>
      <c r="E42" s="140"/>
      <c r="F42" s="137"/>
      <c r="G42" s="78"/>
      <c r="H42" s="150"/>
      <c r="I42" s="151"/>
      <c r="J42" s="172"/>
      <c r="K42" s="154"/>
      <c r="L42" s="149">
        <f t="shared" si="1"/>
        <v>0</v>
      </c>
      <c r="M42" s="152"/>
      <c r="N42" s="180"/>
      <c r="O42" s="151"/>
      <c r="P42" s="174"/>
      <c r="Q42" s="175"/>
      <c r="R42" s="176"/>
      <c r="S42" s="161">
        <f t="shared" si="2"/>
        <v>0</v>
      </c>
      <c r="T42" s="170"/>
      <c r="U42" s="206" t="s">
        <v>188</v>
      </c>
      <c r="V42" s="101"/>
      <c r="W42" s="100"/>
      <c r="X42" s="101"/>
      <c r="Y42" s="101"/>
      <c r="Z42" s="101"/>
      <c r="AA42" s="107"/>
      <c r="AB42" s="107"/>
      <c r="AC42" s="107"/>
      <c r="AD42" s="108"/>
    </row>
    <row r="43" spans="1:30" ht="20.100000000000001" customHeight="1" x14ac:dyDescent="0.3">
      <c r="A43" s="12"/>
      <c r="B43" s="128"/>
      <c r="C43" s="7"/>
      <c r="D43" s="235" t="s">
        <v>151</v>
      </c>
      <c r="E43" s="140"/>
      <c r="F43" s="137"/>
      <c r="G43" s="78"/>
      <c r="H43" s="150"/>
      <c r="I43" s="151"/>
      <c r="J43" s="172"/>
      <c r="K43" s="154"/>
      <c r="L43" s="149">
        <f t="shared" si="1"/>
        <v>0</v>
      </c>
      <c r="M43" s="152"/>
      <c r="N43" s="180"/>
      <c r="O43" s="151"/>
      <c r="P43" s="174"/>
      <c r="Q43" s="175"/>
      <c r="R43" s="176"/>
      <c r="S43" s="161">
        <f t="shared" si="2"/>
        <v>0</v>
      </c>
      <c r="T43" s="170"/>
      <c r="U43" s="206" t="s">
        <v>188</v>
      </c>
      <c r="V43" s="101"/>
      <c r="W43" s="100"/>
      <c r="X43" s="101"/>
      <c r="Y43" s="101"/>
      <c r="Z43" s="101"/>
      <c r="AA43" s="107"/>
      <c r="AB43" s="107"/>
      <c r="AC43" s="107"/>
      <c r="AD43" s="108"/>
    </row>
    <row r="44" spans="1:30" ht="20.100000000000001" customHeight="1" x14ac:dyDescent="0.3">
      <c r="A44" s="12"/>
      <c r="B44" s="129" t="s">
        <v>58</v>
      </c>
      <c r="C44" s="95" t="s">
        <v>5</v>
      </c>
      <c r="D44" s="225"/>
      <c r="E44" s="42">
        <f t="shared" ref="E44" si="20">E45+E46+E47</f>
        <v>110</v>
      </c>
      <c r="F44" s="41">
        <f t="shared" ref="F44" si="21">F45+F46+F47</f>
        <v>21</v>
      </c>
      <c r="G44" s="80">
        <f t="shared" ref="G44" si="22">G45+G46+G47</f>
        <v>0</v>
      </c>
      <c r="H44" s="40">
        <f t="shared" ref="H44" si="23">H45+H46+H47</f>
        <v>123</v>
      </c>
      <c r="I44" s="41">
        <f t="shared" ref="I44" si="24">I45+I46+I47</f>
        <v>24</v>
      </c>
      <c r="J44" s="66">
        <f t="shared" ref="J44" si="25">J45+J46+J47</f>
        <v>24</v>
      </c>
      <c r="K44" s="118">
        <f t="shared" ref="K44" si="26">K45+K46+K47</f>
        <v>0</v>
      </c>
      <c r="L44" s="44">
        <f t="shared" ref="L44" si="27">L45+L46+L47</f>
        <v>24</v>
      </c>
      <c r="M44" s="80">
        <f t="shared" ref="M44" si="28">M45+M46+M47</f>
        <v>0</v>
      </c>
      <c r="N44" s="42">
        <f t="shared" ref="N44" si="29">N45+N46+N47</f>
        <v>123</v>
      </c>
      <c r="O44" s="41">
        <f t="shared" ref="O44" si="30">O45+O46+O47</f>
        <v>24</v>
      </c>
      <c r="P44" s="43">
        <f t="shared" ref="P44" si="31">P45+P46+P47</f>
        <v>24</v>
      </c>
      <c r="Q44" s="43">
        <f t="shared" ref="Q44" si="32">Q45+Q46+Q47</f>
        <v>1</v>
      </c>
      <c r="R44" s="46">
        <f t="shared" ref="R44" si="33">R45+R46+R47</f>
        <v>2</v>
      </c>
      <c r="S44" s="86">
        <f t="shared" ref="S44" si="34">S45+S46+S47</f>
        <v>21</v>
      </c>
      <c r="T44" s="92">
        <f t="shared" ref="T44" si="35">T45+T46+T47</f>
        <v>0</v>
      </c>
      <c r="U44" s="264"/>
      <c r="V44" s="264"/>
      <c r="W44" s="265"/>
      <c r="X44" s="264"/>
      <c r="Y44" s="265"/>
      <c r="Z44" s="265"/>
      <c r="AA44" s="266"/>
      <c r="AB44" s="266"/>
      <c r="AC44" s="267"/>
      <c r="AD44" s="268"/>
    </row>
    <row r="45" spans="1:30" ht="20.100000000000001" customHeight="1" thickBot="1" x14ac:dyDescent="0.35">
      <c r="A45" s="12"/>
      <c r="B45" s="130"/>
      <c r="C45" s="7" t="s">
        <v>9</v>
      </c>
      <c r="D45" s="233" t="s">
        <v>87</v>
      </c>
      <c r="E45" s="33">
        <v>31</v>
      </c>
      <c r="F45" s="135">
        <f t="shared" ref="F45:F47" si="36">INT(E45*0.2)</f>
        <v>6</v>
      </c>
      <c r="G45" s="79"/>
      <c r="H45" s="30">
        <v>35</v>
      </c>
      <c r="I45" s="135">
        <f t="shared" ref="I45:I47" si="37">INT(H45*0.2)</f>
        <v>7</v>
      </c>
      <c r="J45" s="123">
        <v>7</v>
      </c>
      <c r="K45" s="117">
        <v>0</v>
      </c>
      <c r="L45" s="32">
        <f t="shared" si="1"/>
        <v>7</v>
      </c>
      <c r="M45" s="79"/>
      <c r="N45" s="33">
        <v>35</v>
      </c>
      <c r="O45" s="135">
        <f t="shared" ref="O45:O47" si="38">INT(N45*0.2)</f>
        <v>7</v>
      </c>
      <c r="P45" s="50">
        <v>7</v>
      </c>
      <c r="Q45" s="34">
        <v>0</v>
      </c>
      <c r="R45" s="39">
        <v>0</v>
      </c>
      <c r="S45" s="85">
        <f t="shared" si="2"/>
        <v>7</v>
      </c>
      <c r="T45" s="91"/>
      <c r="U45" s="206" t="s">
        <v>188</v>
      </c>
      <c r="V45" s="100"/>
      <c r="W45" s="100"/>
      <c r="X45" s="101"/>
      <c r="Y45" s="101"/>
      <c r="Z45" s="101"/>
      <c r="AA45" s="107"/>
      <c r="AB45" s="107"/>
      <c r="AC45" s="107"/>
      <c r="AD45" s="108"/>
    </row>
    <row r="46" spans="1:30" ht="20.100000000000001" customHeight="1" thickBot="1" x14ac:dyDescent="0.35">
      <c r="A46" s="12"/>
      <c r="B46" s="130"/>
      <c r="C46" s="7" t="s">
        <v>9</v>
      </c>
      <c r="D46" s="233" t="s">
        <v>88</v>
      </c>
      <c r="E46" s="33">
        <v>37</v>
      </c>
      <c r="F46" s="135">
        <f t="shared" si="36"/>
        <v>7</v>
      </c>
      <c r="G46" s="79"/>
      <c r="H46" s="30">
        <v>41</v>
      </c>
      <c r="I46" s="135">
        <f t="shared" si="37"/>
        <v>8</v>
      </c>
      <c r="J46" s="123">
        <v>8</v>
      </c>
      <c r="K46" s="119">
        <v>0</v>
      </c>
      <c r="L46" s="32">
        <f t="shared" si="1"/>
        <v>8</v>
      </c>
      <c r="M46" s="79"/>
      <c r="N46" s="33">
        <v>41</v>
      </c>
      <c r="O46" s="135">
        <f t="shared" si="38"/>
        <v>8</v>
      </c>
      <c r="P46" s="38">
        <v>8</v>
      </c>
      <c r="Q46" s="52">
        <v>0</v>
      </c>
      <c r="R46" s="39">
        <v>1</v>
      </c>
      <c r="S46" s="85">
        <f t="shared" si="2"/>
        <v>7</v>
      </c>
      <c r="T46" s="91"/>
      <c r="U46" s="206" t="s">
        <v>188</v>
      </c>
      <c r="V46" s="101"/>
      <c r="W46" s="100"/>
      <c r="X46" s="101"/>
      <c r="Y46" s="101"/>
      <c r="Z46" s="101"/>
      <c r="AA46" s="107"/>
      <c r="AB46" s="107"/>
      <c r="AC46" s="107"/>
      <c r="AD46" s="255"/>
    </row>
    <row r="47" spans="1:30" ht="20.100000000000001" customHeight="1" x14ac:dyDescent="0.3">
      <c r="A47" s="12"/>
      <c r="B47" s="128"/>
      <c r="C47" s="7" t="s">
        <v>9</v>
      </c>
      <c r="D47" s="233" t="s">
        <v>89</v>
      </c>
      <c r="E47" s="33">
        <v>42</v>
      </c>
      <c r="F47" s="135">
        <f t="shared" si="36"/>
        <v>8</v>
      </c>
      <c r="G47" s="79"/>
      <c r="H47" s="30">
        <v>47</v>
      </c>
      <c r="I47" s="135">
        <f t="shared" si="37"/>
        <v>9</v>
      </c>
      <c r="J47" s="123">
        <v>9</v>
      </c>
      <c r="K47" s="117">
        <v>0</v>
      </c>
      <c r="L47" s="32">
        <f t="shared" si="1"/>
        <v>9</v>
      </c>
      <c r="M47" s="79"/>
      <c r="N47" s="33">
        <v>47</v>
      </c>
      <c r="O47" s="135">
        <f t="shared" si="38"/>
        <v>9</v>
      </c>
      <c r="P47" s="38">
        <v>9</v>
      </c>
      <c r="Q47" s="34">
        <v>1</v>
      </c>
      <c r="R47" s="39">
        <v>1</v>
      </c>
      <c r="S47" s="85">
        <f t="shared" si="2"/>
        <v>7</v>
      </c>
      <c r="T47" s="91"/>
      <c r="U47" s="206" t="s">
        <v>188</v>
      </c>
      <c r="V47" s="100"/>
      <c r="W47" s="100"/>
      <c r="X47" s="101"/>
      <c r="Y47" s="101"/>
      <c r="Z47" s="101"/>
      <c r="AA47" s="107"/>
      <c r="AB47" s="107"/>
      <c r="AC47" s="107"/>
      <c r="AD47" s="108"/>
    </row>
    <row r="48" spans="1:30" ht="20.100000000000001" customHeight="1" x14ac:dyDescent="0.3">
      <c r="A48" s="12"/>
      <c r="B48" s="129" t="s">
        <v>104</v>
      </c>
      <c r="C48" s="95" t="s">
        <v>5</v>
      </c>
      <c r="D48" s="225"/>
      <c r="E48" s="42">
        <f>E49+E50+E54+E55+E56+E57+E58+E59+E60+E61+E62+E63+E64+E67+E68+E69+E70+E71</f>
        <v>538</v>
      </c>
      <c r="F48" s="41">
        <f t="shared" ref="F48:T48" si="39">F49+F50+F54+F55+F56+F57+F58+F59+F60+F61+F62+F63+F64+F67+F68+F69+F70+F71</f>
        <v>103</v>
      </c>
      <c r="G48" s="41">
        <f t="shared" si="39"/>
        <v>0</v>
      </c>
      <c r="H48" s="40">
        <f t="shared" si="39"/>
        <v>588</v>
      </c>
      <c r="I48" s="41">
        <f t="shared" si="39"/>
        <v>112</v>
      </c>
      <c r="J48" s="66">
        <f t="shared" si="39"/>
        <v>97</v>
      </c>
      <c r="K48" s="42">
        <f t="shared" si="39"/>
        <v>30</v>
      </c>
      <c r="L48" s="44">
        <f t="shared" si="39"/>
        <v>67</v>
      </c>
      <c r="M48" s="80">
        <f t="shared" si="39"/>
        <v>0</v>
      </c>
      <c r="N48" s="42">
        <f t="shared" si="39"/>
        <v>588</v>
      </c>
      <c r="O48" s="41">
        <f t="shared" si="39"/>
        <v>113</v>
      </c>
      <c r="P48" s="43">
        <f t="shared" si="39"/>
        <v>100</v>
      </c>
      <c r="Q48" s="43">
        <f t="shared" si="39"/>
        <v>18</v>
      </c>
      <c r="R48" s="42">
        <f t="shared" si="39"/>
        <v>8</v>
      </c>
      <c r="S48" s="86">
        <f t="shared" si="39"/>
        <v>74</v>
      </c>
      <c r="T48" s="92">
        <f t="shared" si="39"/>
        <v>0</v>
      </c>
      <c r="U48" s="264"/>
      <c r="V48" s="264"/>
      <c r="W48" s="265"/>
      <c r="X48" s="264"/>
      <c r="Y48" s="265"/>
      <c r="Z48" s="265"/>
      <c r="AA48" s="266"/>
      <c r="AB48" s="272"/>
      <c r="AC48" s="267"/>
      <c r="AD48" s="268"/>
    </row>
    <row r="49" spans="1:30" ht="20.100000000000001" customHeight="1" x14ac:dyDescent="0.3">
      <c r="A49" s="12"/>
      <c r="B49" s="130"/>
      <c r="C49" s="7" t="s">
        <v>114</v>
      </c>
      <c r="D49" s="233" t="s">
        <v>73</v>
      </c>
      <c r="E49" s="33">
        <v>22</v>
      </c>
      <c r="F49" s="135">
        <f>INT(E49*0.2)</f>
        <v>4</v>
      </c>
      <c r="G49" s="79"/>
      <c r="H49" s="30">
        <v>24</v>
      </c>
      <c r="I49" s="135">
        <f>INT(H49*0.2)</f>
        <v>4</v>
      </c>
      <c r="J49" s="123">
        <v>4</v>
      </c>
      <c r="K49" s="117">
        <v>4</v>
      </c>
      <c r="L49" s="32">
        <f t="shared" si="1"/>
        <v>0</v>
      </c>
      <c r="M49" s="217">
        <v>0</v>
      </c>
      <c r="N49" s="33">
        <v>24</v>
      </c>
      <c r="O49" s="135">
        <f>INT(N49*0.2)</f>
        <v>4</v>
      </c>
      <c r="P49" s="38">
        <v>4</v>
      </c>
      <c r="Q49" s="34">
        <v>0</v>
      </c>
      <c r="R49" s="39">
        <v>1</v>
      </c>
      <c r="S49" s="85">
        <f t="shared" si="2"/>
        <v>3</v>
      </c>
      <c r="T49" s="91"/>
      <c r="U49" s="206" t="s">
        <v>188</v>
      </c>
      <c r="V49" s="99"/>
      <c r="W49" s="100"/>
      <c r="X49" s="101"/>
      <c r="Y49" s="101"/>
      <c r="Z49" s="101"/>
      <c r="AA49" s="107"/>
      <c r="AB49" s="107"/>
      <c r="AC49" s="107"/>
      <c r="AD49" s="108"/>
    </row>
    <row r="50" spans="1:30" ht="20.100000000000001" customHeight="1" x14ac:dyDescent="0.3">
      <c r="A50" s="12"/>
      <c r="B50" s="130"/>
      <c r="C50" s="7" t="s">
        <v>114</v>
      </c>
      <c r="D50" s="224" t="s">
        <v>74</v>
      </c>
      <c r="E50" s="182"/>
      <c r="F50" s="146"/>
      <c r="G50" s="147">
        <f>G51+G52+G53</f>
        <v>0</v>
      </c>
      <c r="H50" s="30">
        <v>112</v>
      </c>
      <c r="I50" s="135">
        <f>INT(H50*0.2)</f>
        <v>22</v>
      </c>
      <c r="J50" s="215">
        <f>J51+J52+J53</f>
        <v>18</v>
      </c>
      <c r="K50" s="190">
        <f>K51+K52+K53</f>
        <v>4</v>
      </c>
      <c r="L50" s="44">
        <f t="shared" si="1"/>
        <v>14</v>
      </c>
      <c r="M50" s="77">
        <f>M51+M52+M53</f>
        <v>0</v>
      </c>
      <c r="N50" s="31">
        <v>112</v>
      </c>
      <c r="O50" s="232">
        <f>INT(N50*0.2)</f>
        <v>22</v>
      </c>
      <c r="P50" s="143">
        <f>P51+P52+P53</f>
        <v>18</v>
      </c>
      <c r="Q50" s="65">
        <f>Q51+Q52+Q53</f>
        <v>2</v>
      </c>
      <c r="R50" s="197">
        <f>R51+R52+R53</f>
        <v>2</v>
      </c>
      <c r="S50" s="86">
        <f t="shared" si="2"/>
        <v>14</v>
      </c>
      <c r="T50" s="89">
        <f>T51+T52+T53</f>
        <v>0</v>
      </c>
      <c r="U50" s="264"/>
      <c r="V50" s="264"/>
      <c r="W50" s="265"/>
      <c r="X50" s="264"/>
      <c r="Y50" s="265"/>
      <c r="Z50" s="265"/>
      <c r="AA50" s="266"/>
      <c r="AB50" s="266"/>
      <c r="AC50" s="267"/>
      <c r="AD50" s="268"/>
    </row>
    <row r="51" spans="1:30" ht="20.100000000000001" customHeight="1" x14ac:dyDescent="0.3">
      <c r="A51" s="12"/>
      <c r="B51" s="130"/>
      <c r="C51" s="7"/>
      <c r="D51" s="233" t="s">
        <v>38</v>
      </c>
      <c r="E51" s="180"/>
      <c r="F51" s="151"/>
      <c r="G51" s="152"/>
      <c r="H51" s="136"/>
      <c r="I51" s="137"/>
      <c r="J51" s="122">
        <v>5</v>
      </c>
      <c r="K51" s="115">
        <v>1</v>
      </c>
      <c r="L51" s="32">
        <f t="shared" si="1"/>
        <v>4</v>
      </c>
      <c r="M51" s="78"/>
      <c r="N51" s="140"/>
      <c r="O51" s="137"/>
      <c r="P51" s="53">
        <v>5</v>
      </c>
      <c r="Q51" s="36">
        <v>1</v>
      </c>
      <c r="R51" s="37">
        <v>1</v>
      </c>
      <c r="S51" s="85">
        <f t="shared" si="2"/>
        <v>3</v>
      </c>
      <c r="T51" s="90"/>
      <c r="U51" s="206" t="s">
        <v>188</v>
      </c>
      <c r="V51" s="99"/>
      <c r="W51" s="100"/>
      <c r="X51" s="101"/>
      <c r="Y51" s="101"/>
      <c r="Z51" s="101"/>
      <c r="AA51" s="107"/>
      <c r="AB51" s="107"/>
      <c r="AC51" s="107"/>
      <c r="AD51" s="108"/>
    </row>
    <row r="52" spans="1:30" ht="20.100000000000001" customHeight="1" x14ac:dyDescent="0.3">
      <c r="A52" s="12"/>
      <c r="B52" s="130"/>
      <c r="C52" s="7"/>
      <c r="D52" s="233" t="s">
        <v>75</v>
      </c>
      <c r="E52" s="180"/>
      <c r="F52" s="151"/>
      <c r="G52" s="152"/>
      <c r="H52" s="136"/>
      <c r="I52" s="137"/>
      <c r="J52" s="122">
        <v>8</v>
      </c>
      <c r="K52" s="115">
        <v>3</v>
      </c>
      <c r="L52" s="32">
        <f t="shared" si="1"/>
        <v>5</v>
      </c>
      <c r="M52" s="78"/>
      <c r="N52" s="140"/>
      <c r="O52" s="137"/>
      <c r="P52" s="53">
        <v>8</v>
      </c>
      <c r="Q52" s="36">
        <v>1</v>
      </c>
      <c r="R52" s="37">
        <v>1</v>
      </c>
      <c r="S52" s="85">
        <f t="shared" si="2"/>
        <v>6</v>
      </c>
      <c r="T52" s="90"/>
      <c r="U52" s="206" t="s">
        <v>188</v>
      </c>
      <c r="V52" s="99"/>
      <c r="W52" s="100"/>
      <c r="X52" s="101"/>
      <c r="Y52" s="101"/>
      <c r="Z52" s="101"/>
      <c r="AA52" s="107"/>
      <c r="AB52" s="107"/>
      <c r="AC52" s="107"/>
      <c r="AD52" s="108"/>
    </row>
    <row r="53" spans="1:30" ht="20.100000000000001" customHeight="1" x14ac:dyDescent="0.3">
      <c r="A53" s="12"/>
      <c r="B53" s="130"/>
      <c r="C53" s="7"/>
      <c r="D53" s="233" t="s">
        <v>76</v>
      </c>
      <c r="E53" s="180"/>
      <c r="F53" s="151"/>
      <c r="G53" s="152"/>
      <c r="H53" s="136"/>
      <c r="I53" s="137"/>
      <c r="J53" s="122">
        <v>5</v>
      </c>
      <c r="K53" s="115">
        <v>0</v>
      </c>
      <c r="L53" s="32">
        <f t="shared" si="1"/>
        <v>5</v>
      </c>
      <c r="M53" s="78"/>
      <c r="N53" s="140"/>
      <c r="O53" s="137"/>
      <c r="P53" s="53">
        <v>5</v>
      </c>
      <c r="Q53" s="36">
        <v>0</v>
      </c>
      <c r="R53" s="37">
        <v>0</v>
      </c>
      <c r="S53" s="85">
        <f t="shared" si="2"/>
        <v>5</v>
      </c>
      <c r="T53" s="90"/>
      <c r="U53" s="206" t="s">
        <v>188</v>
      </c>
      <c r="V53" s="99"/>
      <c r="W53" s="100"/>
      <c r="X53" s="101"/>
      <c r="Y53" s="101"/>
      <c r="Z53" s="101"/>
      <c r="AA53" s="107"/>
      <c r="AB53" s="107"/>
      <c r="AC53" s="107"/>
      <c r="AD53" s="108"/>
    </row>
    <row r="54" spans="1:30" ht="20.100000000000001" customHeight="1" x14ac:dyDescent="0.3">
      <c r="A54" s="12"/>
      <c r="B54" s="130"/>
      <c r="C54" s="7" t="s">
        <v>175</v>
      </c>
      <c r="D54" s="235" t="s">
        <v>157</v>
      </c>
      <c r="E54" s="33">
        <v>24</v>
      </c>
      <c r="F54" s="135">
        <f t="shared" ref="F54:F56" si="40">INT(E54*0.2)</f>
        <v>4</v>
      </c>
      <c r="G54" s="78"/>
      <c r="H54" s="171"/>
      <c r="I54" s="166">
        <f t="shared" ref="I54:I56" si="41">INT(H54*0.2)</f>
        <v>0</v>
      </c>
      <c r="J54" s="172"/>
      <c r="K54" s="154"/>
      <c r="L54" s="149">
        <f t="shared" si="1"/>
        <v>0</v>
      </c>
      <c r="M54" s="152"/>
      <c r="N54" s="173"/>
      <c r="O54" s="166">
        <f t="shared" ref="O54:O56" si="42">INT(N54*0.2)</f>
        <v>0</v>
      </c>
      <c r="P54" s="181"/>
      <c r="Q54" s="175"/>
      <c r="R54" s="176"/>
      <c r="S54" s="161">
        <f t="shared" si="2"/>
        <v>0</v>
      </c>
      <c r="T54" s="170"/>
      <c r="U54" s="206" t="s">
        <v>188</v>
      </c>
      <c r="V54" s="99"/>
      <c r="W54" s="100"/>
      <c r="X54" s="101"/>
      <c r="Y54" s="101"/>
      <c r="Z54" s="101"/>
      <c r="AA54" s="107"/>
      <c r="AB54" s="107"/>
      <c r="AC54" s="107"/>
      <c r="AD54" s="108"/>
    </row>
    <row r="55" spans="1:30" ht="20.100000000000001" customHeight="1" x14ac:dyDescent="0.3">
      <c r="A55" s="12"/>
      <c r="B55" s="130"/>
      <c r="C55" s="7" t="s">
        <v>175</v>
      </c>
      <c r="D55" s="235" t="s">
        <v>158</v>
      </c>
      <c r="E55" s="33">
        <v>40</v>
      </c>
      <c r="F55" s="135">
        <f t="shared" si="40"/>
        <v>8</v>
      </c>
      <c r="G55" s="78"/>
      <c r="H55" s="171"/>
      <c r="I55" s="166">
        <f t="shared" si="41"/>
        <v>0</v>
      </c>
      <c r="J55" s="172"/>
      <c r="K55" s="154"/>
      <c r="L55" s="149">
        <f t="shared" si="1"/>
        <v>0</v>
      </c>
      <c r="M55" s="152"/>
      <c r="N55" s="173"/>
      <c r="O55" s="166">
        <f t="shared" si="42"/>
        <v>0</v>
      </c>
      <c r="P55" s="181"/>
      <c r="Q55" s="175"/>
      <c r="R55" s="176"/>
      <c r="S55" s="161">
        <f t="shared" si="2"/>
        <v>0</v>
      </c>
      <c r="T55" s="170"/>
      <c r="U55" s="206" t="s">
        <v>188</v>
      </c>
      <c r="V55" s="99"/>
      <c r="W55" s="100"/>
      <c r="X55" s="101"/>
      <c r="Y55" s="101"/>
      <c r="Z55" s="101"/>
      <c r="AA55" s="107"/>
      <c r="AB55" s="107"/>
      <c r="AC55" s="107"/>
      <c r="AD55" s="108"/>
    </row>
    <row r="56" spans="1:30" ht="20.100000000000001" customHeight="1" x14ac:dyDescent="0.3">
      <c r="A56" s="12"/>
      <c r="B56" s="130"/>
      <c r="C56" s="7" t="s">
        <v>175</v>
      </c>
      <c r="D56" s="235" t="s">
        <v>159</v>
      </c>
      <c r="E56" s="33">
        <v>32</v>
      </c>
      <c r="F56" s="135">
        <f t="shared" si="40"/>
        <v>6</v>
      </c>
      <c r="G56" s="78"/>
      <c r="H56" s="171"/>
      <c r="I56" s="166">
        <f t="shared" si="41"/>
        <v>0</v>
      </c>
      <c r="J56" s="172"/>
      <c r="K56" s="154"/>
      <c r="L56" s="149">
        <f t="shared" si="1"/>
        <v>0</v>
      </c>
      <c r="M56" s="152"/>
      <c r="N56" s="173"/>
      <c r="O56" s="166">
        <f t="shared" si="42"/>
        <v>0</v>
      </c>
      <c r="P56" s="181"/>
      <c r="Q56" s="175"/>
      <c r="R56" s="176"/>
      <c r="S56" s="161">
        <f t="shared" si="2"/>
        <v>0</v>
      </c>
      <c r="T56" s="170"/>
      <c r="U56" s="206" t="s">
        <v>188</v>
      </c>
      <c r="V56" s="99"/>
      <c r="W56" s="100"/>
      <c r="X56" s="101"/>
      <c r="Y56" s="101"/>
      <c r="Z56" s="101"/>
      <c r="AA56" s="107"/>
      <c r="AB56" s="107"/>
      <c r="AC56" s="107"/>
      <c r="AD56" s="108"/>
    </row>
    <row r="57" spans="1:30" ht="20.100000000000001" customHeight="1" x14ac:dyDescent="0.3">
      <c r="A57" s="12"/>
      <c r="B57" s="130"/>
      <c r="C57" s="7" t="s">
        <v>126</v>
      </c>
      <c r="D57" s="236" t="s">
        <v>131</v>
      </c>
      <c r="E57" s="182"/>
      <c r="F57" s="146"/>
      <c r="G57" s="152"/>
      <c r="H57" s="49">
        <v>100</v>
      </c>
      <c r="I57" s="135">
        <f>H57*0.2</f>
        <v>20</v>
      </c>
      <c r="J57" s="122">
        <v>20</v>
      </c>
      <c r="K57" s="117">
        <v>2</v>
      </c>
      <c r="L57" s="32">
        <f t="shared" si="1"/>
        <v>18</v>
      </c>
      <c r="M57" s="79"/>
      <c r="N57" s="184">
        <v>100</v>
      </c>
      <c r="O57" s="135">
        <f>N57*0.2</f>
        <v>20</v>
      </c>
      <c r="P57" s="38">
        <v>20</v>
      </c>
      <c r="Q57" s="34">
        <v>5</v>
      </c>
      <c r="R57" s="37">
        <v>0</v>
      </c>
      <c r="S57" s="85">
        <f t="shared" si="2"/>
        <v>15</v>
      </c>
      <c r="T57" s="90"/>
      <c r="U57" s="206" t="s">
        <v>188</v>
      </c>
      <c r="V57" s="99"/>
      <c r="W57" s="243"/>
      <c r="X57" s="101"/>
      <c r="Y57" s="101"/>
      <c r="Z57" s="101"/>
      <c r="AA57" s="107"/>
      <c r="AB57" s="107"/>
      <c r="AC57" s="107"/>
      <c r="AD57" s="244"/>
    </row>
    <row r="58" spans="1:30" ht="20.100000000000001" customHeight="1" x14ac:dyDescent="0.3">
      <c r="A58" s="12"/>
      <c r="B58" s="130"/>
      <c r="C58" s="7" t="s">
        <v>175</v>
      </c>
      <c r="D58" s="237" t="s">
        <v>152</v>
      </c>
      <c r="E58" s="33">
        <v>90</v>
      </c>
      <c r="F58" s="135">
        <f t="shared" ref="F58:F63" si="43">INT(E58*0.2)</f>
        <v>18</v>
      </c>
      <c r="G58" s="78"/>
      <c r="H58" s="145"/>
      <c r="I58" s="166">
        <f t="shared" ref="I58:I63" si="44">INT(H58*0.2)</f>
        <v>0</v>
      </c>
      <c r="J58" s="172"/>
      <c r="K58" s="159"/>
      <c r="L58" s="149">
        <f t="shared" si="1"/>
        <v>0</v>
      </c>
      <c r="M58" s="163"/>
      <c r="N58" s="182"/>
      <c r="O58" s="166">
        <f t="shared" ref="O58:O63" si="45">INT(N58*0.2)</f>
        <v>0</v>
      </c>
      <c r="P58" s="183"/>
      <c r="Q58" s="200"/>
      <c r="R58" s="202"/>
      <c r="S58" s="201">
        <f t="shared" si="2"/>
        <v>0</v>
      </c>
      <c r="T58" s="170"/>
      <c r="U58" s="206" t="s">
        <v>188</v>
      </c>
      <c r="V58" s="99"/>
      <c r="W58" s="243"/>
      <c r="X58" s="101"/>
      <c r="Y58" s="101"/>
      <c r="Z58" s="101"/>
      <c r="AA58" s="107"/>
      <c r="AB58" s="107"/>
      <c r="AC58" s="107"/>
      <c r="AD58" s="244"/>
    </row>
    <row r="59" spans="1:30" ht="20.100000000000001" customHeight="1" x14ac:dyDescent="0.3">
      <c r="A59" s="12"/>
      <c r="B59" s="130"/>
      <c r="C59" s="7" t="s">
        <v>125</v>
      </c>
      <c r="D59" s="233" t="s">
        <v>12</v>
      </c>
      <c r="E59" s="33">
        <v>36</v>
      </c>
      <c r="F59" s="135">
        <f t="shared" si="43"/>
        <v>7</v>
      </c>
      <c r="G59" s="79"/>
      <c r="H59" s="30">
        <v>36</v>
      </c>
      <c r="I59" s="135">
        <f t="shared" si="44"/>
        <v>7</v>
      </c>
      <c r="J59" s="216">
        <v>2</v>
      </c>
      <c r="K59" s="117">
        <v>2</v>
      </c>
      <c r="L59" s="32">
        <f t="shared" si="1"/>
        <v>0</v>
      </c>
      <c r="M59" s="79"/>
      <c r="N59" s="33">
        <v>36</v>
      </c>
      <c r="O59" s="135">
        <f t="shared" si="45"/>
        <v>7</v>
      </c>
      <c r="P59" s="51">
        <v>2</v>
      </c>
      <c r="Q59" s="34">
        <v>0</v>
      </c>
      <c r="R59" s="39">
        <v>0</v>
      </c>
      <c r="S59" s="85">
        <f t="shared" si="2"/>
        <v>2</v>
      </c>
      <c r="T59" s="91"/>
      <c r="U59" s="206" t="s">
        <v>188</v>
      </c>
      <c r="V59" s="245"/>
      <c r="W59" s="243"/>
      <c r="X59" s="101"/>
      <c r="Y59" s="101"/>
      <c r="Z59" s="101"/>
      <c r="AA59" s="107"/>
      <c r="AB59" s="107"/>
      <c r="AC59" s="107"/>
      <c r="AD59" s="244"/>
    </row>
    <row r="60" spans="1:30" ht="20.100000000000001" customHeight="1" x14ac:dyDescent="0.3">
      <c r="A60" s="12"/>
      <c r="B60" s="130"/>
      <c r="C60" s="7" t="s">
        <v>125</v>
      </c>
      <c r="D60" s="233" t="s">
        <v>13</v>
      </c>
      <c r="E60" s="33">
        <v>20</v>
      </c>
      <c r="F60" s="135">
        <f t="shared" si="43"/>
        <v>4</v>
      </c>
      <c r="G60" s="79"/>
      <c r="H60" s="30">
        <v>20</v>
      </c>
      <c r="I60" s="135">
        <f t="shared" si="44"/>
        <v>4</v>
      </c>
      <c r="J60" s="216">
        <v>0</v>
      </c>
      <c r="K60" s="119">
        <v>0</v>
      </c>
      <c r="L60" s="32">
        <f t="shared" si="1"/>
        <v>0</v>
      </c>
      <c r="M60" s="79"/>
      <c r="N60" s="33">
        <v>20</v>
      </c>
      <c r="O60" s="135">
        <f t="shared" si="45"/>
        <v>4</v>
      </c>
      <c r="P60" s="54">
        <v>0</v>
      </c>
      <c r="Q60" s="52">
        <v>0</v>
      </c>
      <c r="R60" s="39">
        <v>0</v>
      </c>
      <c r="S60" s="85">
        <f t="shared" si="2"/>
        <v>0</v>
      </c>
      <c r="T60" s="91"/>
      <c r="U60" s="206" t="s">
        <v>188</v>
      </c>
      <c r="V60" s="246"/>
      <c r="W60" s="246"/>
      <c r="X60" s="101"/>
      <c r="Y60" s="101"/>
      <c r="Z60" s="101"/>
      <c r="AA60" s="107"/>
      <c r="AB60" s="107"/>
      <c r="AC60" s="107"/>
      <c r="AD60" s="247"/>
    </row>
    <row r="61" spans="1:30" ht="20.100000000000001" customHeight="1" x14ac:dyDescent="0.3">
      <c r="A61" s="12"/>
      <c r="B61" s="130"/>
      <c r="C61" s="7" t="s">
        <v>125</v>
      </c>
      <c r="D61" s="233" t="s">
        <v>14</v>
      </c>
      <c r="E61" s="33">
        <v>24</v>
      </c>
      <c r="F61" s="135">
        <f t="shared" si="43"/>
        <v>4</v>
      </c>
      <c r="G61" s="79"/>
      <c r="H61" s="30">
        <v>24</v>
      </c>
      <c r="I61" s="135">
        <f t="shared" si="44"/>
        <v>4</v>
      </c>
      <c r="J61" s="123">
        <v>4</v>
      </c>
      <c r="K61" s="119">
        <v>0</v>
      </c>
      <c r="L61" s="32">
        <f t="shared" si="1"/>
        <v>4</v>
      </c>
      <c r="M61" s="79"/>
      <c r="N61" s="33">
        <v>24</v>
      </c>
      <c r="O61" s="135">
        <f t="shared" si="45"/>
        <v>4</v>
      </c>
      <c r="P61" s="50">
        <v>4</v>
      </c>
      <c r="Q61" s="52">
        <v>1</v>
      </c>
      <c r="R61" s="39">
        <v>0</v>
      </c>
      <c r="S61" s="85">
        <f t="shared" si="2"/>
        <v>3</v>
      </c>
      <c r="T61" s="91"/>
      <c r="U61" s="206" t="s">
        <v>188</v>
      </c>
      <c r="V61" s="100"/>
      <c r="W61" s="100"/>
      <c r="X61" s="101"/>
      <c r="Y61" s="101"/>
      <c r="Z61" s="101"/>
      <c r="AA61" s="107"/>
      <c r="AB61" s="107"/>
      <c r="AC61" s="107"/>
      <c r="AD61" s="108"/>
    </row>
    <row r="62" spans="1:30" ht="20.100000000000001" customHeight="1" x14ac:dyDescent="0.3">
      <c r="A62" s="12"/>
      <c r="B62" s="130"/>
      <c r="C62" s="7" t="s">
        <v>126</v>
      </c>
      <c r="D62" s="233" t="s">
        <v>127</v>
      </c>
      <c r="E62" s="33">
        <v>35</v>
      </c>
      <c r="F62" s="135">
        <f t="shared" si="43"/>
        <v>7</v>
      </c>
      <c r="G62" s="79"/>
      <c r="H62" s="30">
        <v>40</v>
      </c>
      <c r="I62" s="135">
        <f t="shared" si="44"/>
        <v>8</v>
      </c>
      <c r="J62" s="123">
        <v>8</v>
      </c>
      <c r="K62" s="119">
        <v>2</v>
      </c>
      <c r="L62" s="32">
        <f t="shared" si="1"/>
        <v>6</v>
      </c>
      <c r="M62" s="79"/>
      <c r="N62" s="33">
        <v>40</v>
      </c>
      <c r="O62" s="135">
        <f t="shared" si="45"/>
        <v>8</v>
      </c>
      <c r="P62" s="38">
        <v>8</v>
      </c>
      <c r="Q62" s="52">
        <v>1</v>
      </c>
      <c r="R62" s="39">
        <v>0</v>
      </c>
      <c r="S62" s="85">
        <f t="shared" si="2"/>
        <v>7</v>
      </c>
      <c r="T62" s="91"/>
      <c r="U62" s="206" t="s">
        <v>188</v>
      </c>
      <c r="V62" s="99"/>
      <c r="W62" s="100"/>
      <c r="X62" s="101"/>
      <c r="Y62" s="101"/>
      <c r="Z62" s="101"/>
      <c r="AA62" s="107"/>
      <c r="AB62" s="107"/>
      <c r="AC62" s="107"/>
      <c r="AD62" s="108"/>
    </row>
    <row r="63" spans="1:30" ht="20.100000000000001" customHeight="1" x14ac:dyDescent="0.3">
      <c r="A63" s="12"/>
      <c r="B63" s="130"/>
      <c r="C63" s="7" t="s">
        <v>125</v>
      </c>
      <c r="D63" s="233" t="s">
        <v>90</v>
      </c>
      <c r="E63" s="33">
        <v>27</v>
      </c>
      <c r="F63" s="135">
        <f t="shared" si="43"/>
        <v>5</v>
      </c>
      <c r="G63" s="79"/>
      <c r="H63" s="30">
        <v>26</v>
      </c>
      <c r="I63" s="135">
        <f t="shared" si="44"/>
        <v>5</v>
      </c>
      <c r="J63" s="123">
        <v>5</v>
      </c>
      <c r="K63" s="117">
        <v>1</v>
      </c>
      <c r="L63" s="32">
        <f t="shared" si="1"/>
        <v>4</v>
      </c>
      <c r="M63" s="79"/>
      <c r="N63" s="33">
        <v>26</v>
      </c>
      <c r="O63" s="135">
        <f t="shared" si="45"/>
        <v>5</v>
      </c>
      <c r="P63" s="38">
        <v>5</v>
      </c>
      <c r="Q63" s="34">
        <v>0</v>
      </c>
      <c r="R63" s="39">
        <v>1</v>
      </c>
      <c r="S63" s="85">
        <f t="shared" si="2"/>
        <v>4</v>
      </c>
      <c r="T63" s="91"/>
      <c r="U63" s="206" t="s">
        <v>188</v>
      </c>
      <c r="V63" s="99"/>
      <c r="W63" s="100"/>
      <c r="X63" s="101"/>
      <c r="Y63" s="101"/>
      <c r="Z63" s="101"/>
      <c r="AA63" s="107"/>
      <c r="AB63" s="107"/>
      <c r="AC63" s="107"/>
      <c r="AD63" s="108"/>
    </row>
    <row r="64" spans="1:30" ht="20.100000000000001" customHeight="1" x14ac:dyDescent="0.3">
      <c r="A64" s="12"/>
      <c r="B64" s="130"/>
      <c r="C64" s="7" t="s">
        <v>114</v>
      </c>
      <c r="D64" s="224" t="s">
        <v>132</v>
      </c>
      <c r="E64" s="182"/>
      <c r="F64" s="146"/>
      <c r="G64" s="147">
        <f>G65+G66</f>
        <v>0</v>
      </c>
      <c r="H64" s="145"/>
      <c r="I64" s="146"/>
      <c r="J64" s="148">
        <f>J65+J66</f>
        <v>0</v>
      </c>
      <c r="K64" s="194">
        <f>K65+K66</f>
        <v>0</v>
      </c>
      <c r="L64" s="157">
        <f t="shared" si="1"/>
        <v>0</v>
      </c>
      <c r="M64" s="147">
        <f>M65+M66</f>
        <v>0</v>
      </c>
      <c r="N64" s="33">
        <v>63</v>
      </c>
      <c r="O64" s="135">
        <f>INT(N64*0.2)</f>
        <v>12</v>
      </c>
      <c r="P64" s="45">
        <f>P65+P66</f>
        <v>12</v>
      </c>
      <c r="Q64" s="45">
        <f>Q65+Q66</f>
        <v>1</v>
      </c>
      <c r="R64" s="46">
        <f>R65+R66</f>
        <v>1</v>
      </c>
      <c r="S64" s="86">
        <f t="shared" si="2"/>
        <v>10</v>
      </c>
      <c r="T64" s="89">
        <f>T65+T66</f>
        <v>0</v>
      </c>
      <c r="U64" s="264"/>
      <c r="V64" s="264"/>
      <c r="W64" s="265"/>
      <c r="X64" s="264"/>
      <c r="Y64" s="265"/>
      <c r="Z64" s="265"/>
      <c r="AA64" s="266"/>
      <c r="AB64" s="266"/>
      <c r="AC64" s="267"/>
      <c r="AD64" s="268"/>
    </row>
    <row r="65" spans="1:30" ht="20.100000000000001" customHeight="1" x14ac:dyDescent="0.3">
      <c r="A65" s="12"/>
      <c r="B65" s="130"/>
      <c r="C65" s="7"/>
      <c r="D65" s="233" t="s">
        <v>77</v>
      </c>
      <c r="E65" s="180"/>
      <c r="F65" s="151"/>
      <c r="G65" s="152"/>
      <c r="H65" s="150"/>
      <c r="I65" s="151"/>
      <c r="J65" s="153"/>
      <c r="K65" s="154"/>
      <c r="L65" s="149">
        <f t="shared" si="1"/>
        <v>0</v>
      </c>
      <c r="M65" s="152"/>
      <c r="N65" s="140"/>
      <c r="O65" s="137"/>
      <c r="P65" s="35">
        <v>6</v>
      </c>
      <c r="Q65" s="36">
        <v>0</v>
      </c>
      <c r="R65" s="37">
        <v>1</v>
      </c>
      <c r="S65" s="85">
        <f t="shared" si="2"/>
        <v>5</v>
      </c>
      <c r="T65" s="90"/>
      <c r="U65" s="206" t="s">
        <v>188</v>
      </c>
      <c r="V65" s="99"/>
      <c r="W65" s="100"/>
      <c r="X65" s="101"/>
      <c r="Y65" s="101"/>
      <c r="Z65" s="101"/>
      <c r="AA65" s="107"/>
      <c r="AB65" s="107"/>
      <c r="AC65" s="107"/>
      <c r="AD65" s="108"/>
    </row>
    <row r="66" spans="1:30" ht="20.100000000000001" customHeight="1" x14ac:dyDescent="0.3">
      <c r="A66" s="12"/>
      <c r="B66" s="130"/>
      <c r="C66" s="7"/>
      <c r="D66" s="233" t="s">
        <v>78</v>
      </c>
      <c r="E66" s="180"/>
      <c r="F66" s="151"/>
      <c r="G66" s="152"/>
      <c r="H66" s="150"/>
      <c r="I66" s="151"/>
      <c r="J66" s="153"/>
      <c r="K66" s="154"/>
      <c r="L66" s="149">
        <f t="shared" si="1"/>
        <v>0</v>
      </c>
      <c r="M66" s="152"/>
      <c r="N66" s="140"/>
      <c r="O66" s="137"/>
      <c r="P66" s="35">
        <v>6</v>
      </c>
      <c r="Q66" s="36">
        <v>1</v>
      </c>
      <c r="R66" s="37">
        <v>0</v>
      </c>
      <c r="S66" s="85">
        <f t="shared" si="2"/>
        <v>5</v>
      </c>
      <c r="T66" s="90"/>
      <c r="U66" s="206" t="s">
        <v>188</v>
      </c>
      <c r="V66" s="99"/>
      <c r="W66" s="100"/>
      <c r="X66" s="101"/>
      <c r="Y66" s="101"/>
      <c r="Z66" s="101"/>
      <c r="AA66" s="107"/>
      <c r="AB66" s="107"/>
      <c r="AC66" s="107"/>
      <c r="AD66" s="108"/>
    </row>
    <row r="67" spans="1:30" ht="20.100000000000001" customHeight="1" x14ac:dyDescent="0.3">
      <c r="A67" s="12"/>
      <c r="B67" s="130"/>
      <c r="C67" s="7" t="s">
        <v>141</v>
      </c>
      <c r="D67" s="233" t="s">
        <v>139</v>
      </c>
      <c r="E67" s="33">
        <v>26</v>
      </c>
      <c r="F67" s="135">
        <f t="shared" ref="F67:F71" si="46">INT(E67*0.2)</f>
        <v>5</v>
      </c>
      <c r="G67" s="78"/>
      <c r="H67" s="30">
        <v>29</v>
      </c>
      <c r="I67" s="135">
        <f t="shared" ref="I67:I71" si="47">INT(H67*0.2)</f>
        <v>5</v>
      </c>
      <c r="J67" s="122">
        <v>5</v>
      </c>
      <c r="K67" s="115">
        <v>1</v>
      </c>
      <c r="L67" s="32">
        <f t="shared" si="1"/>
        <v>4</v>
      </c>
      <c r="M67" s="78"/>
      <c r="N67" s="173"/>
      <c r="O67" s="166">
        <f t="shared" ref="O67:O71" si="48">INT(N67*0.2)</f>
        <v>0</v>
      </c>
      <c r="P67" s="174"/>
      <c r="Q67" s="175"/>
      <c r="R67" s="176"/>
      <c r="S67" s="161">
        <f t="shared" si="2"/>
        <v>0</v>
      </c>
      <c r="T67" s="170"/>
      <c r="U67" s="206" t="s">
        <v>188</v>
      </c>
      <c r="V67" s="99"/>
      <c r="W67" s="100"/>
      <c r="X67" s="101"/>
      <c r="Y67" s="101"/>
      <c r="Z67" s="101"/>
      <c r="AA67" s="107"/>
      <c r="AB67" s="107"/>
      <c r="AC67" s="107"/>
      <c r="AD67" s="108"/>
    </row>
    <row r="68" spans="1:30" ht="20.100000000000001" customHeight="1" x14ac:dyDescent="0.3">
      <c r="A68" s="12"/>
      <c r="B68" s="130"/>
      <c r="C68" s="7" t="s">
        <v>141</v>
      </c>
      <c r="D68" s="233" t="s">
        <v>140</v>
      </c>
      <c r="E68" s="33">
        <v>31</v>
      </c>
      <c r="F68" s="135">
        <f t="shared" si="46"/>
        <v>6</v>
      </c>
      <c r="G68" s="78"/>
      <c r="H68" s="30">
        <v>34</v>
      </c>
      <c r="I68" s="135">
        <f t="shared" si="47"/>
        <v>6</v>
      </c>
      <c r="J68" s="122">
        <v>6</v>
      </c>
      <c r="K68" s="115">
        <v>1</v>
      </c>
      <c r="L68" s="32">
        <f t="shared" si="1"/>
        <v>5</v>
      </c>
      <c r="M68" s="78"/>
      <c r="N68" s="173"/>
      <c r="O68" s="166">
        <f t="shared" si="48"/>
        <v>0</v>
      </c>
      <c r="P68" s="174"/>
      <c r="Q68" s="175"/>
      <c r="R68" s="176"/>
      <c r="S68" s="161">
        <f t="shared" si="2"/>
        <v>0</v>
      </c>
      <c r="T68" s="170"/>
      <c r="U68" s="206" t="s">
        <v>188</v>
      </c>
      <c r="V68" s="99"/>
      <c r="W68" s="100"/>
      <c r="X68" s="101"/>
      <c r="Y68" s="101"/>
      <c r="Z68" s="101"/>
      <c r="AA68" s="107"/>
      <c r="AB68" s="107"/>
      <c r="AC68" s="107"/>
      <c r="AD68" s="108"/>
    </row>
    <row r="69" spans="1:30" ht="20.100000000000001" customHeight="1" x14ac:dyDescent="0.3">
      <c r="A69" s="12"/>
      <c r="B69" s="130"/>
      <c r="C69" s="9" t="s">
        <v>7</v>
      </c>
      <c r="D69" s="233" t="s">
        <v>15</v>
      </c>
      <c r="E69" s="56">
        <v>41</v>
      </c>
      <c r="F69" s="135">
        <f t="shared" si="46"/>
        <v>8</v>
      </c>
      <c r="G69" s="79"/>
      <c r="H69" s="55">
        <v>46</v>
      </c>
      <c r="I69" s="135">
        <f t="shared" si="47"/>
        <v>9</v>
      </c>
      <c r="J69" s="216">
        <v>7</v>
      </c>
      <c r="K69" s="117">
        <v>6</v>
      </c>
      <c r="L69" s="32">
        <f t="shared" si="1"/>
        <v>1</v>
      </c>
      <c r="M69" s="79"/>
      <c r="N69" s="56">
        <v>46</v>
      </c>
      <c r="O69" s="135">
        <f t="shared" si="48"/>
        <v>9</v>
      </c>
      <c r="P69" s="50">
        <v>9</v>
      </c>
      <c r="Q69" s="34">
        <v>7</v>
      </c>
      <c r="R69" s="39">
        <v>2</v>
      </c>
      <c r="S69" s="85">
        <f t="shared" si="2"/>
        <v>0</v>
      </c>
      <c r="T69" s="219">
        <v>0</v>
      </c>
      <c r="U69" s="206" t="s">
        <v>188</v>
      </c>
      <c r="V69" s="99"/>
      <c r="W69" s="100"/>
      <c r="X69" s="101"/>
      <c r="Y69" s="101"/>
      <c r="Z69" s="101"/>
      <c r="AA69" s="107"/>
      <c r="AB69" s="107"/>
      <c r="AC69" s="107"/>
      <c r="AD69" s="108"/>
    </row>
    <row r="70" spans="1:30" ht="20.100000000000001" customHeight="1" x14ac:dyDescent="0.3">
      <c r="A70" s="12"/>
      <c r="B70" s="130"/>
      <c r="C70" s="7" t="s">
        <v>125</v>
      </c>
      <c r="D70" s="233" t="s">
        <v>16</v>
      </c>
      <c r="E70" s="33">
        <v>29</v>
      </c>
      <c r="F70" s="135">
        <f t="shared" si="46"/>
        <v>5</v>
      </c>
      <c r="G70" s="79"/>
      <c r="H70" s="30">
        <v>29</v>
      </c>
      <c r="I70" s="135">
        <f t="shared" si="47"/>
        <v>5</v>
      </c>
      <c r="J70" s="123">
        <v>5</v>
      </c>
      <c r="K70" s="117">
        <v>0</v>
      </c>
      <c r="L70" s="32">
        <f t="shared" si="1"/>
        <v>5</v>
      </c>
      <c r="M70" s="79"/>
      <c r="N70" s="33">
        <v>29</v>
      </c>
      <c r="O70" s="135">
        <f t="shared" si="48"/>
        <v>5</v>
      </c>
      <c r="P70" s="38">
        <v>5</v>
      </c>
      <c r="Q70" s="34">
        <v>0</v>
      </c>
      <c r="R70" s="39">
        <v>0</v>
      </c>
      <c r="S70" s="85">
        <f t="shared" si="2"/>
        <v>5</v>
      </c>
      <c r="T70" s="91"/>
      <c r="U70" s="206" t="s">
        <v>188</v>
      </c>
      <c r="V70" s="101"/>
      <c r="W70" s="100"/>
      <c r="X70" s="101"/>
      <c r="Y70" s="101"/>
      <c r="Z70" s="101"/>
      <c r="AA70" s="107"/>
      <c r="AB70" s="107"/>
      <c r="AC70" s="107"/>
      <c r="AD70" s="108"/>
    </row>
    <row r="71" spans="1:30" ht="20.100000000000001" customHeight="1" x14ac:dyDescent="0.3">
      <c r="A71" s="12"/>
      <c r="B71" s="130"/>
      <c r="C71" s="7" t="s">
        <v>114</v>
      </c>
      <c r="D71" s="224" t="s">
        <v>119</v>
      </c>
      <c r="E71" s="33">
        <v>61</v>
      </c>
      <c r="F71" s="135">
        <f t="shared" si="46"/>
        <v>12</v>
      </c>
      <c r="G71" s="77">
        <f>G72+G73</f>
        <v>0</v>
      </c>
      <c r="H71" s="30">
        <v>68</v>
      </c>
      <c r="I71" s="135">
        <f t="shared" si="47"/>
        <v>13</v>
      </c>
      <c r="J71" s="121">
        <f>J72+J73</f>
        <v>13</v>
      </c>
      <c r="K71" s="58">
        <f>K72+K73</f>
        <v>7</v>
      </c>
      <c r="L71" s="44">
        <f t="shared" si="1"/>
        <v>6</v>
      </c>
      <c r="M71" s="77">
        <f>M72+M73</f>
        <v>0</v>
      </c>
      <c r="N71" s="33">
        <v>68</v>
      </c>
      <c r="O71" s="135">
        <f t="shared" si="48"/>
        <v>13</v>
      </c>
      <c r="P71" s="45">
        <f>P72+P73</f>
        <v>13</v>
      </c>
      <c r="Q71" s="45">
        <f>Q72+Q73</f>
        <v>1</v>
      </c>
      <c r="R71" s="46">
        <f>R72+R73</f>
        <v>1</v>
      </c>
      <c r="S71" s="86">
        <f t="shared" si="2"/>
        <v>11</v>
      </c>
      <c r="T71" s="89">
        <f>T72+T73</f>
        <v>0</v>
      </c>
      <c r="U71" s="264"/>
      <c r="V71" s="264"/>
      <c r="W71" s="265"/>
      <c r="X71" s="264"/>
      <c r="Y71" s="265"/>
      <c r="Z71" s="265"/>
      <c r="AA71" s="266"/>
      <c r="AB71" s="266"/>
      <c r="AC71" s="267"/>
      <c r="AD71" s="268"/>
    </row>
    <row r="72" spans="1:30" ht="20.100000000000001" customHeight="1" x14ac:dyDescent="0.3">
      <c r="A72" s="12"/>
      <c r="B72" s="130"/>
      <c r="C72" s="7"/>
      <c r="D72" s="233" t="s">
        <v>79</v>
      </c>
      <c r="E72" s="140"/>
      <c r="F72" s="137"/>
      <c r="G72" s="78"/>
      <c r="H72" s="136"/>
      <c r="I72" s="137"/>
      <c r="J72" s="122">
        <v>6</v>
      </c>
      <c r="K72" s="115">
        <v>1</v>
      </c>
      <c r="L72" s="32">
        <f t="shared" si="1"/>
        <v>5</v>
      </c>
      <c r="M72" s="78"/>
      <c r="N72" s="140"/>
      <c r="O72" s="137"/>
      <c r="P72" s="35">
        <v>6</v>
      </c>
      <c r="Q72" s="36">
        <v>0</v>
      </c>
      <c r="R72" s="37">
        <v>1</v>
      </c>
      <c r="S72" s="85">
        <f t="shared" si="2"/>
        <v>5</v>
      </c>
      <c r="T72" s="90"/>
      <c r="U72" s="206" t="s">
        <v>188</v>
      </c>
      <c r="V72" s="101"/>
      <c r="W72" s="100"/>
      <c r="X72" s="101"/>
      <c r="Y72" s="101"/>
      <c r="Z72" s="101"/>
      <c r="AA72" s="107"/>
      <c r="AB72" s="107"/>
      <c r="AC72" s="107"/>
      <c r="AD72" s="108"/>
    </row>
    <row r="73" spans="1:30" ht="20.100000000000001" customHeight="1" x14ac:dyDescent="0.3">
      <c r="A73" s="12"/>
      <c r="B73" s="130"/>
      <c r="C73" s="7"/>
      <c r="D73" s="233" t="s">
        <v>80</v>
      </c>
      <c r="E73" s="140"/>
      <c r="F73" s="137"/>
      <c r="G73" s="78"/>
      <c r="H73" s="136"/>
      <c r="I73" s="137"/>
      <c r="J73" s="122">
        <v>7</v>
      </c>
      <c r="K73" s="115">
        <v>6</v>
      </c>
      <c r="L73" s="32">
        <f t="shared" ref="L73" si="49">J73-K73</f>
        <v>1</v>
      </c>
      <c r="M73" s="78"/>
      <c r="N73" s="140"/>
      <c r="O73" s="137"/>
      <c r="P73" s="35">
        <v>7</v>
      </c>
      <c r="Q73" s="36">
        <v>1</v>
      </c>
      <c r="R73" s="37">
        <v>0</v>
      </c>
      <c r="S73" s="85">
        <f t="shared" ref="S73" si="50">P73-Q73-R73</f>
        <v>6</v>
      </c>
      <c r="T73" s="90"/>
      <c r="U73" s="206" t="s">
        <v>188</v>
      </c>
      <c r="V73" s="101"/>
      <c r="W73" s="100"/>
      <c r="X73" s="101"/>
      <c r="Y73" s="101"/>
      <c r="Z73" s="101"/>
      <c r="AA73" s="107"/>
      <c r="AB73" s="107"/>
      <c r="AC73" s="107"/>
      <c r="AD73" s="108"/>
    </row>
    <row r="74" spans="1:30" ht="20.100000000000001" customHeight="1" x14ac:dyDescent="0.3">
      <c r="A74" s="12"/>
      <c r="B74" s="133" t="s">
        <v>17</v>
      </c>
      <c r="C74" s="95" t="s">
        <v>5</v>
      </c>
      <c r="D74" s="225"/>
      <c r="E74" s="42">
        <f>E75+E76+E81+E82+E83+E84+E85+E86+E87+E88+E89+E90</f>
        <v>240</v>
      </c>
      <c r="F74" s="41">
        <f t="shared" ref="F74:G74" si="51">F75+F76+F81+F82+F83+F84+F85+F86+F87+F88+F89+F90</f>
        <v>45</v>
      </c>
      <c r="G74" s="80">
        <f t="shared" si="51"/>
        <v>0</v>
      </c>
      <c r="H74" s="40">
        <f>H75+H76+H81+H82+H83+H84+H85+H86+H87+H88+H89+H90</f>
        <v>240</v>
      </c>
      <c r="I74" s="41">
        <f t="shared" ref="I74:J74" si="52">I75+I76+I81+I82+I83+I84+I85+I86+I87+I88+I89+I90</f>
        <v>44</v>
      </c>
      <c r="J74" s="66">
        <f t="shared" si="52"/>
        <v>0</v>
      </c>
      <c r="K74" s="118">
        <f t="shared" ref="K74" si="53">K75+K76+K81+K82+K83+K84+K85+K86+K87+K88+K89+K90</f>
        <v>0</v>
      </c>
      <c r="L74" s="44">
        <f t="shared" ref="L74:L142" si="54">J74-K74</f>
        <v>0</v>
      </c>
      <c r="M74" s="80">
        <f t="shared" ref="M74" si="55">M75+M76+M81+M82+M83+M84+M85+M86+M87+M88+M89+M90</f>
        <v>0</v>
      </c>
      <c r="N74" s="42">
        <f>N75+N76+N81+N82+N83+N84+N85+N86+N87+N88+N89+N90</f>
        <v>240</v>
      </c>
      <c r="O74" s="41">
        <f t="shared" ref="O74:Q74" si="56">O75+O76+O81+O82+O83+O84+O85+O86+O87+O88+O89+O90</f>
        <v>44</v>
      </c>
      <c r="P74" s="57">
        <f t="shared" si="56"/>
        <v>0</v>
      </c>
      <c r="Q74" s="43">
        <f t="shared" si="56"/>
        <v>0</v>
      </c>
      <c r="R74" s="46">
        <v>0</v>
      </c>
      <c r="S74" s="86">
        <v>0</v>
      </c>
      <c r="T74" s="92">
        <f t="shared" ref="T74" si="57">T75+T76+T81+T82+T83+T84+T85+T86+T87+T88+T89+T90</f>
        <v>0</v>
      </c>
      <c r="U74" s="264"/>
      <c r="V74" s="264"/>
      <c r="W74" s="265"/>
      <c r="X74" s="264"/>
      <c r="Y74" s="265"/>
      <c r="Z74" s="265"/>
      <c r="AA74" s="266"/>
      <c r="AB74" s="266"/>
      <c r="AC74" s="267"/>
      <c r="AD74" s="268"/>
    </row>
    <row r="75" spans="1:30" ht="20.100000000000001" customHeight="1" x14ac:dyDescent="0.3">
      <c r="A75" s="12"/>
      <c r="B75" s="134"/>
      <c r="C75" s="17" t="s">
        <v>9</v>
      </c>
      <c r="D75" s="227" t="s">
        <v>18</v>
      </c>
      <c r="E75" s="60">
        <v>11</v>
      </c>
      <c r="F75" s="135">
        <f t="shared" ref="F75:F76" si="58">INT(E75*0.2)</f>
        <v>2</v>
      </c>
      <c r="G75" s="81">
        <v>0</v>
      </c>
      <c r="H75" s="59">
        <v>11</v>
      </c>
      <c r="I75" s="135">
        <f t="shared" ref="I75:I76" si="59">INT(H75*0.2)</f>
        <v>2</v>
      </c>
      <c r="J75" s="124">
        <v>0</v>
      </c>
      <c r="K75" s="61">
        <f>0</f>
        <v>0</v>
      </c>
      <c r="L75" s="32">
        <f t="shared" si="54"/>
        <v>0</v>
      </c>
      <c r="M75" s="81"/>
      <c r="N75" s="60">
        <v>11</v>
      </c>
      <c r="O75" s="135">
        <f t="shared" ref="O75:O76" si="60">INT(N75*0.2)</f>
        <v>2</v>
      </c>
      <c r="P75" s="98"/>
      <c r="Q75" s="61">
        <f>0</f>
        <v>0</v>
      </c>
      <c r="R75" s="62">
        <v>0</v>
      </c>
      <c r="S75" s="85">
        <f t="shared" ref="S75:S90" si="61">P75-Q75-R75</f>
        <v>0</v>
      </c>
      <c r="T75" s="93"/>
      <c r="U75" s="109"/>
      <c r="V75" s="11"/>
      <c r="W75" s="10"/>
      <c r="X75" s="11"/>
      <c r="Y75" s="10"/>
      <c r="Z75" s="110"/>
      <c r="AA75" s="104"/>
      <c r="AB75" s="104"/>
      <c r="AC75" s="105"/>
      <c r="AD75" s="106"/>
    </row>
    <row r="76" spans="1:30" ht="20.100000000000001" customHeight="1" x14ac:dyDescent="0.3">
      <c r="A76" s="12"/>
      <c r="B76" s="134"/>
      <c r="C76" s="18" t="s">
        <v>9</v>
      </c>
      <c r="D76" s="228" t="s">
        <v>19</v>
      </c>
      <c r="E76" s="64">
        <v>41</v>
      </c>
      <c r="F76" s="135">
        <f t="shared" si="58"/>
        <v>8</v>
      </c>
      <c r="G76" s="82"/>
      <c r="H76" s="63">
        <v>41</v>
      </c>
      <c r="I76" s="135">
        <f t="shared" si="59"/>
        <v>8</v>
      </c>
      <c r="J76" s="125"/>
      <c r="K76" s="141">
        <f>0</f>
        <v>0</v>
      </c>
      <c r="L76" s="44">
        <f t="shared" si="54"/>
        <v>0</v>
      </c>
      <c r="M76" s="82"/>
      <c r="N76" s="64">
        <v>41</v>
      </c>
      <c r="O76" s="135">
        <f t="shared" si="60"/>
        <v>8</v>
      </c>
      <c r="P76" s="144">
        <v>0</v>
      </c>
      <c r="Q76" s="141">
        <f>0</f>
        <v>0</v>
      </c>
      <c r="R76" s="203">
        <v>0</v>
      </c>
      <c r="S76" s="86">
        <f t="shared" si="61"/>
        <v>0</v>
      </c>
      <c r="T76" s="94"/>
      <c r="U76" s="264"/>
      <c r="V76" s="264"/>
      <c r="W76" s="265"/>
      <c r="X76" s="264"/>
      <c r="Y76" s="265"/>
      <c r="Z76" s="265"/>
      <c r="AA76" s="266"/>
      <c r="AB76" s="266"/>
      <c r="AC76" s="267"/>
      <c r="AD76" s="268"/>
    </row>
    <row r="77" spans="1:30" ht="20.100000000000001" customHeight="1" x14ac:dyDescent="0.3">
      <c r="A77" s="12"/>
      <c r="B77" s="134"/>
      <c r="C77" s="17" t="s">
        <v>6</v>
      </c>
      <c r="D77" s="227" t="s">
        <v>40</v>
      </c>
      <c r="E77" s="141"/>
      <c r="F77" s="139"/>
      <c r="G77" s="81">
        <v>0</v>
      </c>
      <c r="H77" s="138"/>
      <c r="I77" s="139"/>
      <c r="J77" s="124">
        <v>0</v>
      </c>
      <c r="K77" s="61"/>
      <c r="L77" s="32">
        <f t="shared" si="54"/>
        <v>0</v>
      </c>
      <c r="M77" s="81"/>
      <c r="N77" s="141"/>
      <c r="O77" s="139"/>
      <c r="P77" s="98">
        <v>0</v>
      </c>
      <c r="Q77" s="61">
        <f>0</f>
        <v>0</v>
      </c>
      <c r="R77" s="62"/>
      <c r="S77" s="85">
        <f t="shared" si="61"/>
        <v>0</v>
      </c>
      <c r="T77" s="93"/>
      <c r="U77" s="109"/>
      <c r="V77" s="11"/>
      <c r="W77" s="10"/>
      <c r="X77" s="11"/>
      <c r="Y77" s="10"/>
      <c r="Z77" s="110"/>
      <c r="AA77" s="104"/>
      <c r="AB77" s="104"/>
      <c r="AC77" s="105"/>
      <c r="AD77" s="106"/>
    </row>
    <row r="78" spans="1:30" ht="20.100000000000001" customHeight="1" x14ac:dyDescent="0.3">
      <c r="A78" s="12"/>
      <c r="B78" s="134"/>
      <c r="C78" s="17" t="s">
        <v>6</v>
      </c>
      <c r="D78" s="227" t="s">
        <v>41</v>
      </c>
      <c r="E78" s="141"/>
      <c r="F78" s="139"/>
      <c r="G78" s="81">
        <v>0</v>
      </c>
      <c r="H78" s="138"/>
      <c r="I78" s="139"/>
      <c r="J78" s="124">
        <v>0</v>
      </c>
      <c r="K78" s="61"/>
      <c r="L78" s="32">
        <f t="shared" si="54"/>
        <v>0</v>
      </c>
      <c r="M78" s="81"/>
      <c r="N78" s="141"/>
      <c r="O78" s="139"/>
      <c r="P78" s="98">
        <v>0</v>
      </c>
      <c r="Q78" s="61">
        <f>0</f>
        <v>0</v>
      </c>
      <c r="R78" s="62"/>
      <c r="S78" s="85">
        <f t="shared" si="61"/>
        <v>0</v>
      </c>
      <c r="T78" s="93"/>
      <c r="U78" s="109"/>
      <c r="V78" s="11"/>
      <c r="W78" s="10"/>
      <c r="X78" s="11"/>
      <c r="Y78" s="10"/>
      <c r="Z78" s="110"/>
      <c r="AA78" s="104"/>
      <c r="AB78" s="104"/>
      <c r="AC78" s="105"/>
      <c r="AD78" s="106"/>
    </row>
    <row r="79" spans="1:30" ht="20.100000000000001" customHeight="1" x14ac:dyDescent="0.3">
      <c r="A79" s="12"/>
      <c r="B79" s="134"/>
      <c r="C79" s="17" t="s">
        <v>6</v>
      </c>
      <c r="D79" s="227" t="s">
        <v>42</v>
      </c>
      <c r="E79" s="141"/>
      <c r="F79" s="139"/>
      <c r="G79" s="81">
        <v>0</v>
      </c>
      <c r="H79" s="138"/>
      <c r="I79" s="139"/>
      <c r="J79" s="124">
        <v>0</v>
      </c>
      <c r="K79" s="61"/>
      <c r="L79" s="32">
        <f t="shared" si="54"/>
        <v>0</v>
      </c>
      <c r="M79" s="81"/>
      <c r="N79" s="141"/>
      <c r="O79" s="139"/>
      <c r="P79" s="98">
        <v>0</v>
      </c>
      <c r="Q79" s="61">
        <f>0</f>
        <v>0</v>
      </c>
      <c r="R79" s="62"/>
      <c r="S79" s="85">
        <f t="shared" si="61"/>
        <v>0</v>
      </c>
      <c r="T79" s="93"/>
      <c r="U79" s="109"/>
      <c r="V79" s="11"/>
      <c r="W79" s="10"/>
      <c r="X79" s="11"/>
      <c r="Y79" s="10"/>
      <c r="Z79" s="110"/>
      <c r="AA79" s="104"/>
      <c r="AB79" s="104"/>
      <c r="AC79" s="105"/>
      <c r="AD79" s="106"/>
    </row>
    <row r="80" spans="1:30" ht="20.100000000000001" customHeight="1" x14ac:dyDescent="0.3">
      <c r="A80" s="12"/>
      <c r="B80" s="134"/>
      <c r="C80" s="17" t="s">
        <v>6</v>
      </c>
      <c r="D80" s="227" t="s">
        <v>43</v>
      </c>
      <c r="E80" s="141"/>
      <c r="F80" s="139"/>
      <c r="G80" s="81">
        <v>0</v>
      </c>
      <c r="H80" s="138"/>
      <c r="I80" s="139"/>
      <c r="J80" s="124">
        <v>0</v>
      </c>
      <c r="K80" s="61"/>
      <c r="L80" s="32">
        <f t="shared" si="54"/>
        <v>0</v>
      </c>
      <c r="M80" s="81"/>
      <c r="N80" s="141"/>
      <c r="O80" s="139"/>
      <c r="P80" s="98">
        <v>0</v>
      </c>
      <c r="Q80" s="61">
        <f>0</f>
        <v>0</v>
      </c>
      <c r="R80" s="62"/>
      <c r="S80" s="85">
        <f t="shared" si="61"/>
        <v>0</v>
      </c>
      <c r="T80" s="93"/>
      <c r="U80" s="109"/>
      <c r="V80" s="11"/>
      <c r="W80" s="10"/>
      <c r="X80" s="11"/>
      <c r="Y80" s="10"/>
      <c r="Z80" s="110"/>
      <c r="AA80" s="104"/>
      <c r="AB80" s="104"/>
      <c r="AC80" s="105"/>
      <c r="AD80" s="106"/>
    </row>
    <row r="81" spans="1:30" ht="20.100000000000001" customHeight="1" x14ac:dyDescent="0.3">
      <c r="A81" s="12"/>
      <c r="B81" s="134"/>
      <c r="C81" s="17" t="s">
        <v>7</v>
      </c>
      <c r="D81" s="227" t="s">
        <v>20</v>
      </c>
      <c r="E81" s="60">
        <v>15</v>
      </c>
      <c r="F81" s="135">
        <f t="shared" ref="F81:F90" si="62">INT(E81*0.2)</f>
        <v>3</v>
      </c>
      <c r="G81" s="81">
        <v>0</v>
      </c>
      <c r="H81" s="59">
        <v>14</v>
      </c>
      <c r="I81" s="135">
        <f t="shared" ref="I81:I90" si="63">INT(H81*0.2)</f>
        <v>2</v>
      </c>
      <c r="J81" s="124">
        <v>0</v>
      </c>
      <c r="K81" s="61"/>
      <c r="L81" s="32">
        <f t="shared" si="54"/>
        <v>0</v>
      </c>
      <c r="M81" s="81"/>
      <c r="N81" s="60">
        <v>14</v>
      </c>
      <c r="O81" s="135">
        <f t="shared" ref="O81:O90" si="64">INT(N81*0.2)</f>
        <v>2</v>
      </c>
      <c r="P81" s="98">
        <v>0</v>
      </c>
      <c r="Q81" s="61">
        <f>0</f>
        <v>0</v>
      </c>
      <c r="R81" s="62"/>
      <c r="S81" s="85">
        <f t="shared" si="61"/>
        <v>0</v>
      </c>
      <c r="T81" s="93"/>
      <c r="U81" s="109"/>
      <c r="V81" s="11"/>
      <c r="W81" s="10"/>
      <c r="X81" s="11"/>
      <c r="Y81" s="10"/>
      <c r="Z81" s="110"/>
      <c r="AA81" s="104"/>
      <c r="AB81" s="104"/>
      <c r="AC81" s="105"/>
      <c r="AD81" s="106"/>
    </row>
    <row r="82" spans="1:30" ht="20.100000000000001" customHeight="1" x14ac:dyDescent="0.3">
      <c r="A82" s="12"/>
      <c r="B82" s="134"/>
      <c r="C82" s="17" t="s">
        <v>7</v>
      </c>
      <c r="D82" s="227" t="s">
        <v>21</v>
      </c>
      <c r="E82" s="60">
        <v>30</v>
      </c>
      <c r="F82" s="135">
        <f t="shared" si="62"/>
        <v>6</v>
      </c>
      <c r="G82" s="81">
        <v>0</v>
      </c>
      <c r="H82" s="59">
        <v>31</v>
      </c>
      <c r="I82" s="135">
        <f t="shared" si="63"/>
        <v>6</v>
      </c>
      <c r="J82" s="124">
        <v>0</v>
      </c>
      <c r="K82" s="61">
        <f>0</f>
        <v>0</v>
      </c>
      <c r="L82" s="32">
        <f t="shared" si="54"/>
        <v>0</v>
      </c>
      <c r="M82" s="81"/>
      <c r="N82" s="60">
        <v>31</v>
      </c>
      <c r="O82" s="135">
        <f t="shared" si="64"/>
        <v>6</v>
      </c>
      <c r="P82" s="98">
        <v>0</v>
      </c>
      <c r="Q82" s="61">
        <f>0</f>
        <v>0</v>
      </c>
      <c r="R82" s="62">
        <v>0</v>
      </c>
      <c r="S82" s="85">
        <f t="shared" si="61"/>
        <v>0</v>
      </c>
      <c r="T82" s="93"/>
      <c r="U82" s="109"/>
      <c r="V82" s="11"/>
      <c r="W82" s="10"/>
      <c r="X82" s="11"/>
      <c r="Y82" s="10"/>
      <c r="Z82" s="110"/>
      <c r="AA82" s="104"/>
      <c r="AB82" s="104"/>
      <c r="AC82" s="105"/>
      <c r="AD82" s="106"/>
    </row>
    <row r="83" spans="1:30" ht="20.100000000000001" customHeight="1" x14ac:dyDescent="0.3">
      <c r="A83" s="12"/>
      <c r="B83" s="134"/>
      <c r="C83" s="17" t="s">
        <v>9</v>
      </c>
      <c r="D83" s="227" t="s">
        <v>22</v>
      </c>
      <c r="E83" s="60">
        <v>30</v>
      </c>
      <c r="F83" s="135">
        <f t="shared" si="62"/>
        <v>6</v>
      </c>
      <c r="G83" s="81">
        <v>0</v>
      </c>
      <c r="H83" s="59">
        <v>30</v>
      </c>
      <c r="I83" s="135">
        <f t="shared" si="63"/>
        <v>6</v>
      </c>
      <c r="J83" s="124">
        <v>0</v>
      </c>
      <c r="K83" s="61">
        <f>0</f>
        <v>0</v>
      </c>
      <c r="L83" s="32">
        <f t="shared" si="54"/>
        <v>0</v>
      </c>
      <c r="M83" s="81"/>
      <c r="N83" s="60">
        <v>30</v>
      </c>
      <c r="O83" s="135">
        <f t="shared" si="64"/>
        <v>6</v>
      </c>
      <c r="P83" s="98">
        <v>0</v>
      </c>
      <c r="Q83" s="61">
        <f>0</f>
        <v>0</v>
      </c>
      <c r="R83" s="62">
        <v>0</v>
      </c>
      <c r="S83" s="85">
        <f t="shared" si="61"/>
        <v>0</v>
      </c>
      <c r="T83" s="93"/>
      <c r="U83" s="109"/>
      <c r="V83" s="11"/>
      <c r="W83" s="10"/>
      <c r="X83" s="11"/>
      <c r="Y83" s="10"/>
      <c r="Z83" s="110"/>
      <c r="AA83" s="104"/>
      <c r="AB83" s="104"/>
      <c r="AC83" s="105"/>
      <c r="AD83" s="106"/>
    </row>
    <row r="84" spans="1:30" ht="20.100000000000001" customHeight="1" x14ac:dyDescent="0.3">
      <c r="A84" s="12"/>
      <c r="B84" s="134"/>
      <c r="C84" s="17" t="s">
        <v>7</v>
      </c>
      <c r="D84" s="227" t="s">
        <v>23</v>
      </c>
      <c r="E84" s="60">
        <v>16</v>
      </c>
      <c r="F84" s="135">
        <f t="shared" si="62"/>
        <v>3</v>
      </c>
      <c r="G84" s="81">
        <v>0</v>
      </c>
      <c r="H84" s="59">
        <v>16</v>
      </c>
      <c r="I84" s="135">
        <f t="shared" si="63"/>
        <v>3</v>
      </c>
      <c r="J84" s="124">
        <v>0</v>
      </c>
      <c r="K84" s="61">
        <f>0</f>
        <v>0</v>
      </c>
      <c r="L84" s="32">
        <f t="shared" si="54"/>
        <v>0</v>
      </c>
      <c r="M84" s="81"/>
      <c r="N84" s="60">
        <v>16</v>
      </c>
      <c r="O84" s="135">
        <f t="shared" si="64"/>
        <v>3</v>
      </c>
      <c r="P84" s="98">
        <v>0</v>
      </c>
      <c r="Q84" s="61">
        <f>0</f>
        <v>0</v>
      </c>
      <c r="R84" s="62">
        <v>0</v>
      </c>
      <c r="S84" s="85">
        <f t="shared" si="61"/>
        <v>0</v>
      </c>
      <c r="T84" s="93"/>
      <c r="U84" s="109"/>
      <c r="V84" s="11"/>
      <c r="W84" s="10"/>
      <c r="X84" s="11"/>
      <c r="Y84" s="10"/>
      <c r="Z84" s="110"/>
      <c r="AA84" s="104"/>
      <c r="AB84" s="104"/>
      <c r="AC84" s="105"/>
      <c r="AD84" s="106"/>
    </row>
    <row r="85" spans="1:30" ht="20.100000000000001" customHeight="1" x14ac:dyDescent="0.3">
      <c r="A85" s="12"/>
      <c r="B85" s="134"/>
      <c r="C85" s="17" t="s">
        <v>7</v>
      </c>
      <c r="D85" s="227" t="s">
        <v>24</v>
      </c>
      <c r="E85" s="60">
        <v>23</v>
      </c>
      <c r="F85" s="135">
        <f t="shared" si="62"/>
        <v>4</v>
      </c>
      <c r="G85" s="81">
        <v>0</v>
      </c>
      <c r="H85" s="59">
        <v>23</v>
      </c>
      <c r="I85" s="135">
        <f t="shared" si="63"/>
        <v>4</v>
      </c>
      <c r="J85" s="124">
        <v>0</v>
      </c>
      <c r="K85" s="61">
        <f>0</f>
        <v>0</v>
      </c>
      <c r="L85" s="32">
        <f t="shared" si="54"/>
        <v>0</v>
      </c>
      <c r="M85" s="81"/>
      <c r="N85" s="60">
        <v>23</v>
      </c>
      <c r="O85" s="135">
        <f t="shared" si="64"/>
        <v>4</v>
      </c>
      <c r="P85" s="98">
        <v>0</v>
      </c>
      <c r="Q85" s="61">
        <f>0</f>
        <v>0</v>
      </c>
      <c r="R85" s="62">
        <v>0</v>
      </c>
      <c r="S85" s="85">
        <f t="shared" si="61"/>
        <v>0</v>
      </c>
      <c r="T85" s="93"/>
      <c r="U85" s="109"/>
      <c r="V85" s="11"/>
      <c r="W85" s="10"/>
      <c r="X85" s="11"/>
      <c r="Y85" s="10"/>
      <c r="Z85" s="110"/>
      <c r="AA85" s="104"/>
      <c r="AB85" s="104"/>
      <c r="AC85" s="105"/>
      <c r="AD85" s="106"/>
    </row>
    <row r="86" spans="1:30" ht="20.100000000000001" customHeight="1" x14ac:dyDescent="0.3">
      <c r="A86" s="12"/>
      <c r="B86" s="134"/>
      <c r="C86" s="17" t="s">
        <v>7</v>
      </c>
      <c r="D86" s="227" t="s">
        <v>25</v>
      </c>
      <c r="E86" s="60">
        <v>16</v>
      </c>
      <c r="F86" s="135">
        <f t="shared" si="62"/>
        <v>3</v>
      </c>
      <c r="G86" s="81">
        <v>0</v>
      </c>
      <c r="H86" s="59">
        <v>16</v>
      </c>
      <c r="I86" s="135">
        <f t="shared" si="63"/>
        <v>3</v>
      </c>
      <c r="J86" s="124">
        <v>0</v>
      </c>
      <c r="K86" s="61">
        <f>0</f>
        <v>0</v>
      </c>
      <c r="L86" s="32">
        <f t="shared" si="54"/>
        <v>0</v>
      </c>
      <c r="M86" s="81"/>
      <c r="N86" s="60">
        <v>16</v>
      </c>
      <c r="O86" s="135">
        <f t="shared" si="64"/>
        <v>3</v>
      </c>
      <c r="P86" s="98">
        <v>0</v>
      </c>
      <c r="Q86" s="61">
        <f>0</f>
        <v>0</v>
      </c>
      <c r="R86" s="62">
        <v>0</v>
      </c>
      <c r="S86" s="85">
        <f t="shared" si="61"/>
        <v>0</v>
      </c>
      <c r="T86" s="93"/>
      <c r="U86" s="109"/>
      <c r="V86" s="11"/>
      <c r="W86" s="10"/>
      <c r="X86" s="11"/>
      <c r="Y86" s="10"/>
      <c r="Z86" s="110"/>
      <c r="AA86" s="104"/>
      <c r="AB86" s="104"/>
      <c r="AC86" s="105"/>
      <c r="AD86" s="106"/>
    </row>
    <row r="87" spans="1:30" ht="20.100000000000001" customHeight="1" x14ac:dyDescent="0.3">
      <c r="A87" s="12"/>
      <c r="B87" s="134"/>
      <c r="C87" s="17" t="s">
        <v>7</v>
      </c>
      <c r="D87" s="227" t="s">
        <v>26</v>
      </c>
      <c r="E87" s="60">
        <v>16</v>
      </c>
      <c r="F87" s="135">
        <f t="shared" si="62"/>
        <v>3</v>
      </c>
      <c r="G87" s="81">
        <v>0</v>
      </c>
      <c r="H87" s="59">
        <v>16</v>
      </c>
      <c r="I87" s="135">
        <f t="shared" si="63"/>
        <v>3</v>
      </c>
      <c r="J87" s="124">
        <v>0</v>
      </c>
      <c r="K87" s="61">
        <f>0</f>
        <v>0</v>
      </c>
      <c r="L87" s="32">
        <f t="shared" si="54"/>
        <v>0</v>
      </c>
      <c r="M87" s="81"/>
      <c r="N87" s="60">
        <v>16</v>
      </c>
      <c r="O87" s="135">
        <f t="shared" si="64"/>
        <v>3</v>
      </c>
      <c r="P87" s="98">
        <v>0</v>
      </c>
      <c r="Q87" s="61">
        <f>0</f>
        <v>0</v>
      </c>
      <c r="R87" s="62">
        <v>0</v>
      </c>
      <c r="S87" s="85">
        <f t="shared" si="61"/>
        <v>0</v>
      </c>
      <c r="T87" s="93"/>
      <c r="U87" s="109"/>
      <c r="V87" s="11"/>
      <c r="W87" s="10"/>
      <c r="X87" s="11"/>
      <c r="Y87" s="10"/>
      <c r="Z87" s="110"/>
      <c r="AA87" s="104"/>
      <c r="AB87" s="104"/>
      <c r="AC87" s="105"/>
      <c r="AD87" s="106"/>
    </row>
    <row r="88" spans="1:30" ht="20.100000000000001" customHeight="1" x14ac:dyDescent="0.3">
      <c r="A88" s="12"/>
      <c r="B88" s="134"/>
      <c r="C88" s="17" t="s">
        <v>7</v>
      </c>
      <c r="D88" s="227" t="s">
        <v>27</v>
      </c>
      <c r="E88" s="60">
        <v>16</v>
      </c>
      <c r="F88" s="135">
        <f t="shared" si="62"/>
        <v>3</v>
      </c>
      <c r="G88" s="81">
        <v>0</v>
      </c>
      <c r="H88" s="59">
        <v>16</v>
      </c>
      <c r="I88" s="135">
        <f t="shared" si="63"/>
        <v>3</v>
      </c>
      <c r="J88" s="124">
        <v>0</v>
      </c>
      <c r="K88" s="61">
        <f>0</f>
        <v>0</v>
      </c>
      <c r="L88" s="32">
        <f t="shared" si="54"/>
        <v>0</v>
      </c>
      <c r="M88" s="81"/>
      <c r="N88" s="60">
        <v>16</v>
      </c>
      <c r="O88" s="135">
        <f t="shared" si="64"/>
        <v>3</v>
      </c>
      <c r="P88" s="98">
        <v>0</v>
      </c>
      <c r="Q88" s="61">
        <f>0</f>
        <v>0</v>
      </c>
      <c r="R88" s="62">
        <v>0</v>
      </c>
      <c r="S88" s="85">
        <f t="shared" si="61"/>
        <v>0</v>
      </c>
      <c r="T88" s="93"/>
      <c r="U88" s="109"/>
      <c r="V88" s="11"/>
      <c r="W88" s="10"/>
      <c r="X88" s="11"/>
      <c r="Y88" s="10"/>
      <c r="Z88" s="110"/>
      <c r="AA88" s="104"/>
      <c r="AB88" s="104"/>
      <c r="AC88" s="105"/>
      <c r="AD88" s="106"/>
    </row>
    <row r="89" spans="1:30" ht="20.100000000000001" customHeight="1" x14ac:dyDescent="0.3">
      <c r="A89" s="12"/>
      <c r="B89" s="134"/>
      <c r="C89" s="17" t="s">
        <v>7</v>
      </c>
      <c r="D89" s="227" t="s">
        <v>91</v>
      </c>
      <c r="E89" s="60">
        <v>14</v>
      </c>
      <c r="F89" s="135">
        <f t="shared" si="62"/>
        <v>2</v>
      </c>
      <c r="G89" s="81">
        <v>0</v>
      </c>
      <c r="H89" s="59">
        <v>14</v>
      </c>
      <c r="I89" s="135">
        <f t="shared" si="63"/>
        <v>2</v>
      </c>
      <c r="J89" s="124">
        <v>0</v>
      </c>
      <c r="K89" s="61">
        <f>0</f>
        <v>0</v>
      </c>
      <c r="L89" s="32">
        <f t="shared" si="54"/>
        <v>0</v>
      </c>
      <c r="M89" s="81"/>
      <c r="N89" s="60">
        <v>14</v>
      </c>
      <c r="O89" s="135">
        <f t="shared" si="64"/>
        <v>2</v>
      </c>
      <c r="P89" s="98">
        <v>0</v>
      </c>
      <c r="Q89" s="61">
        <f>0</f>
        <v>0</v>
      </c>
      <c r="R89" s="62">
        <v>0</v>
      </c>
      <c r="S89" s="85">
        <f t="shared" si="61"/>
        <v>0</v>
      </c>
      <c r="T89" s="93"/>
      <c r="U89" s="109"/>
      <c r="V89" s="11"/>
      <c r="W89" s="10"/>
      <c r="X89" s="11"/>
      <c r="Y89" s="10"/>
      <c r="Z89" s="110"/>
      <c r="AA89" s="104"/>
      <c r="AB89" s="104"/>
      <c r="AC89" s="105"/>
      <c r="AD89" s="106"/>
    </row>
    <row r="90" spans="1:30" ht="20.100000000000001" customHeight="1" x14ac:dyDescent="0.3">
      <c r="A90" s="12"/>
      <c r="B90" s="132"/>
      <c r="C90" s="17" t="s">
        <v>64</v>
      </c>
      <c r="D90" s="229" t="s">
        <v>92</v>
      </c>
      <c r="E90" s="60">
        <v>12</v>
      </c>
      <c r="F90" s="135">
        <f t="shared" si="62"/>
        <v>2</v>
      </c>
      <c r="G90" s="81">
        <v>0</v>
      </c>
      <c r="H90" s="59">
        <v>12</v>
      </c>
      <c r="I90" s="135">
        <f t="shared" si="63"/>
        <v>2</v>
      </c>
      <c r="J90" s="124">
        <v>0</v>
      </c>
      <c r="K90" s="61">
        <f>0</f>
        <v>0</v>
      </c>
      <c r="L90" s="32">
        <f t="shared" si="54"/>
        <v>0</v>
      </c>
      <c r="M90" s="81"/>
      <c r="N90" s="60">
        <v>12</v>
      </c>
      <c r="O90" s="135">
        <f t="shared" si="64"/>
        <v>2</v>
      </c>
      <c r="P90" s="98">
        <v>0</v>
      </c>
      <c r="Q90" s="61">
        <f>0</f>
        <v>0</v>
      </c>
      <c r="R90" s="62">
        <v>0</v>
      </c>
      <c r="S90" s="85">
        <f t="shared" si="61"/>
        <v>0</v>
      </c>
      <c r="T90" s="93"/>
      <c r="U90" s="109"/>
      <c r="V90" s="11"/>
      <c r="W90" s="10"/>
      <c r="X90" s="11"/>
      <c r="Y90" s="10"/>
      <c r="Z90" s="110"/>
      <c r="AA90" s="104"/>
      <c r="AB90" s="104"/>
      <c r="AC90" s="105"/>
      <c r="AD90" s="106"/>
    </row>
    <row r="91" spans="1:30" ht="20.100000000000001" customHeight="1" x14ac:dyDescent="0.3">
      <c r="A91" s="12"/>
      <c r="B91" s="129" t="s">
        <v>59</v>
      </c>
      <c r="C91" s="95" t="s">
        <v>5</v>
      </c>
      <c r="D91" s="225"/>
      <c r="E91" s="42">
        <f>E92+E93+E94+E95+E96+E97+E100+E101</f>
        <v>174</v>
      </c>
      <c r="F91" s="41">
        <f t="shared" ref="F91:T91" si="65">F92+F93+F94+F95+F96+F97+F100+F101</f>
        <v>32</v>
      </c>
      <c r="G91" s="80">
        <f t="shared" si="65"/>
        <v>0</v>
      </c>
      <c r="H91" s="40">
        <f t="shared" si="65"/>
        <v>198</v>
      </c>
      <c r="I91" s="41">
        <f t="shared" si="65"/>
        <v>37</v>
      </c>
      <c r="J91" s="66">
        <f t="shared" si="65"/>
        <v>36</v>
      </c>
      <c r="K91" s="118">
        <f t="shared" si="65"/>
        <v>16</v>
      </c>
      <c r="L91" s="44">
        <f t="shared" si="65"/>
        <v>20</v>
      </c>
      <c r="M91" s="80">
        <f t="shared" si="65"/>
        <v>0</v>
      </c>
      <c r="N91" s="42">
        <f t="shared" si="65"/>
        <v>198</v>
      </c>
      <c r="O91" s="41">
        <f t="shared" si="65"/>
        <v>37</v>
      </c>
      <c r="P91" s="27">
        <f t="shared" si="65"/>
        <v>37</v>
      </c>
      <c r="Q91" s="43">
        <f t="shared" si="65"/>
        <v>12</v>
      </c>
      <c r="R91" s="66">
        <f t="shared" si="65"/>
        <v>10</v>
      </c>
      <c r="S91" s="86">
        <f t="shared" si="65"/>
        <v>15</v>
      </c>
      <c r="T91" s="92">
        <f t="shared" si="65"/>
        <v>0</v>
      </c>
      <c r="U91" s="264"/>
      <c r="V91" s="264"/>
      <c r="W91" s="265"/>
      <c r="X91" s="264"/>
      <c r="Y91" s="265"/>
      <c r="Z91" s="265"/>
      <c r="AA91" s="266"/>
      <c r="AB91" s="266"/>
      <c r="AC91" s="267"/>
      <c r="AD91" s="268"/>
    </row>
    <row r="92" spans="1:30" ht="20.100000000000001" customHeight="1" x14ac:dyDescent="0.3">
      <c r="A92" s="12"/>
      <c r="B92" s="130"/>
      <c r="C92" s="7" t="s">
        <v>7</v>
      </c>
      <c r="D92" s="233" t="s">
        <v>28</v>
      </c>
      <c r="E92" s="33">
        <v>21</v>
      </c>
      <c r="F92" s="135">
        <f t="shared" ref="F92:F96" si="66">INT(E92*0.2)</f>
        <v>4</v>
      </c>
      <c r="G92" s="79"/>
      <c r="H92" s="30">
        <v>23</v>
      </c>
      <c r="I92" s="135">
        <f t="shared" ref="I92:I96" si="67">INT(H92*0.2)</f>
        <v>4</v>
      </c>
      <c r="J92" s="123">
        <v>4</v>
      </c>
      <c r="K92" s="119">
        <v>1</v>
      </c>
      <c r="L92" s="32">
        <f t="shared" si="54"/>
        <v>3</v>
      </c>
      <c r="M92" s="79"/>
      <c r="N92" s="33">
        <v>23</v>
      </c>
      <c r="O92" s="135">
        <f t="shared" ref="O92:O96" si="68">INT(N92*0.2)</f>
        <v>4</v>
      </c>
      <c r="P92" s="38">
        <v>4</v>
      </c>
      <c r="Q92" s="52">
        <v>1</v>
      </c>
      <c r="R92" s="39">
        <v>0</v>
      </c>
      <c r="S92" s="85">
        <f t="shared" ref="S92:S138" si="69">P92-Q92-R92</f>
        <v>3</v>
      </c>
      <c r="T92" s="91"/>
      <c r="U92" s="206" t="s">
        <v>188</v>
      </c>
      <c r="V92" s="99"/>
      <c r="W92" s="100"/>
      <c r="X92" s="101"/>
      <c r="Y92" s="101"/>
      <c r="Z92" s="101"/>
      <c r="AA92" s="107"/>
      <c r="AB92" s="107"/>
      <c r="AC92" s="107"/>
      <c r="AD92" s="108"/>
    </row>
    <row r="93" spans="1:30" ht="20.100000000000001" customHeight="1" x14ac:dyDescent="0.3">
      <c r="A93" s="12"/>
      <c r="B93" s="130"/>
      <c r="C93" s="7" t="s">
        <v>7</v>
      </c>
      <c r="D93" s="233" t="s">
        <v>29</v>
      </c>
      <c r="E93" s="33">
        <v>25</v>
      </c>
      <c r="F93" s="135">
        <f t="shared" si="66"/>
        <v>5</v>
      </c>
      <c r="G93" s="79"/>
      <c r="H93" s="30">
        <v>28</v>
      </c>
      <c r="I93" s="135">
        <f t="shared" si="67"/>
        <v>5</v>
      </c>
      <c r="J93" s="123">
        <v>5</v>
      </c>
      <c r="K93" s="119">
        <v>3</v>
      </c>
      <c r="L93" s="32">
        <f t="shared" si="54"/>
        <v>2</v>
      </c>
      <c r="M93" s="79"/>
      <c r="N93" s="33">
        <v>28</v>
      </c>
      <c r="O93" s="135">
        <f t="shared" si="68"/>
        <v>5</v>
      </c>
      <c r="P93" s="38">
        <v>5</v>
      </c>
      <c r="Q93" s="52">
        <v>1</v>
      </c>
      <c r="R93" s="39">
        <v>2</v>
      </c>
      <c r="S93" s="85">
        <f t="shared" si="69"/>
        <v>2</v>
      </c>
      <c r="T93" s="91"/>
      <c r="U93" s="206" t="s">
        <v>188</v>
      </c>
      <c r="V93" s="99"/>
      <c r="W93" s="100"/>
      <c r="X93" s="101"/>
      <c r="Y93" s="101"/>
      <c r="Z93" s="101"/>
      <c r="AA93" s="107"/>
      <c r="AB93" s="107"/>
      <c r="AC93" s="107"/>
      <c r="AD93" s="108"/>
    </row>
    <row r="94" spans="1:30" ht="20.100000000000001" customHeight="1" x14ac:dyDescent="0.3">
      <c r="A94" s="12"/>
      <c r="B94" s="130"/>
      <c r="C94" s="7" t="s">
        <v>7</v>
      </c>
      <c r="D94" s="233" t="s">
        <v>30</v>
      </c>
      <c r="E94" s="33">
        <v>23</v>
      </c>
      <c r="F94" s="135">
        <f t="shared" si="66"/>
        <v>4</v>
      </c>
      <c r="G94" s="79"/>
      <c r="H94" s="30">
        <v>26</v>
      </c>
      <c r="I94" s="135">
        <f t="shared" si="67"/>
        <v>5</v>
      </c>
      <c r="J94" s="123">
        <v>5</v>
      </c>
      <c r="K94" s="119">
        <v>0</v>
      </c>
      <c r="L94" s="32">
        <f t="shared" si="54"/>
        <v>5</v>
      </c>
      <c r="M94" s="79"/>
      <c r="N94" s="33">
        <v>26</v>
      </c>
      <c r="O94" s="135">
        <f t="shared" si="68"/>
        <v>5</v>
      </c>
      <c r="P94" s="38">
        <v>5</v>
      </c>
      <c r="Q94" s="52">
        <v>0</v>
      </c>
      <c r="R94" s="39">
        <v>2</v>
      </c>
      <c r="S94" s="85">
        <f t="shared" si="69"/>
        <v>3</v>
      </c>
      <c r="T94" s="91"/>
      <c r="U94" s="206" t="s">
        <v>188</v>
      </c>
      <c r="V94" s="101"/>
      <c r="W94" s="100"/>
      <c r="X94" s="101"/>
      <c r="Y94" s="101"/>
      <c r="Z94" s="101"/>
      <c r="AA94" s="107"/>
      <c r="AB94" s="107"/>
      <c r="AC94" s="107"/>
      <c r="AD94" s="108"/>
    </row>
    <row r="95" spans="1:30" ht="20.100000000000001" customHeight="1" x14ac:dyDescent="0.3">
      <c r="A95" s="12"/>
      <c r="B95" s="130"/>
      <c r="C95" s="7" t="s">
        <v>7</v>
      </c>
      <c r="D95" s="233" t="s">
        <v>120</v>
      </c>
      <c r="E95" s="33">
        <v>24</v>
      </c>
      <c r="F95" s="135">
        <f t="shared" si="66"/>
        <v>4</v>
      </c>
      <c r="G95" s="79"/>
      <c r="H95" s="30">
        <v>27</v>
      </c>
      <c r="I95" s="135">
        <f t="shared" si="67"/>
        <v>5</v>
      </c>
      <c r="J95" s="216">
        <v>4</v>
      </c>
      <c r="K95" s="119">
        <v>4</v>
      </c>
      <c r="L95" s="32">
        <f t="shared" si="54"/>
        <v>0</v>
      </c>
      <c r="M95" s="79"/>
      <c r="N95" s="33">
        <v>27</v>
      </c>
      <c r="O95" s="135">
        <f t="shared" si="68"/>
        <v>5</v>
      </c>
      <c r="P95" s="38">
        <v>5</v>
      </c>
      <c r="Q95" s="52">
        <v>4</v>
      </c>
      <c r="R95" s="39">
        <v>0</v>
      </c>
      <c r="S95" s="85">
        <f t="shared" si="69"/>
        <v>1</v>
      </c>
      <c r="T95" s="91"/>
      <c r="U95" s="206" t="s">
        <v>188</v>
      </c>
      <c r="V95" s="99"/>
      <c r="W95" s="100"/>
      <c r="X95" s="101"/>
      <c r="Y95" s="101"/>
      <c r="Z95" s="101"/>
      <c r="AA95" s="107"/>
      <c r="AB95" s="107"/>
      <c r="AC95" s="107"/>
      <c r="AD95" s="108"/>
    </row>
    <row r="96" spans="1:30" ht="20.100000000000001" customHeight="1" x14ac:dyDescent="0.3">
      <c r="A96" s="12"/>
      <c r="B96" s="130"/>
      <c r="C96" s="7" t="s">
        <v>7</v>
      </c>
      <c r="D96" s="233" t="s">
        <v>31</v>
      </c>
      <c r="E96" s="33">
        <v>22</v>
      </c>
      <c r="F96" s="135">
        <f t="shared" si="66"/>
        <v>4</v>
      </c>
      <c r="G96" s="79"/>
      <c r="H96" s="30">
        <v>25</v>
      </c>
      <c r="I96" s="135">
        <f t="shared" si="67"/>
        <v>5</v>
      </c>
      <c r="J96" s="123">
        <v>5</v>
      </c>
      <c r="K96" s="119">
        <v>1</v>
      </c>
      <c r="L96" s="32">
        <f t="shared" si="54"/>
        <v>4</v>
      </c>
      <c r="M96" s="79"/>
      <c r="N96" s="33">
        <v>25</v>
      </c>
      <c r="O96" s="135">
        <f t="shared" si="68"/>
        <v>5</v>
      </c>
      <c r="P96" s="38">
        <v>5</v>
      </c>
      <c r="Q96" s="52">
        <v>2</v>
      </c>
      <c r="R96" s="39">
        <v>1</v>
      </c>
      <c r="S96" s="85">
        <f t="shared" si="69"/>
        <v>2</v>
      </c>
      <c r="T96" s="91"/>
      <c r="U96" s="206" t="s">
        <v>188</v>
      </c>
      <c r="V96" s="99"/>
      <c r="W96" s="100"/>
      <c r="X96" s="101"/>
      <c r="Y96" s="101"/>
      <c r="Z96" s="101"/>
      <c r="AA96" s="107"/>
      <c r="AB96" s="107"/>
      <c r="AC96" s="107"/>
      <c r="AD96" s="108"/>
    </row>
    <row r="97" spans="1:30" ht="20.100000000000001" customHeight="1" x14ac:dyDescent="0.3">
      <c r="A97" s="12"/>
      <c r="B97" s="130"/>
      <c r="C97" s="7" t="s">
        <v>7</v>
      </c>
      <c r="D97" s="224" t="s">
        <v>93</v>
      </c>
      <c r="E97" s="182"/>
      <c r="F97" s="146"/>
      <c r="G97" s="147">
        <f>G98+G99</f>
        <v>0</v>
      </c>
      <c r="H97" s="30">
        <v>69</v>
      </c>
      <c r="I97" s="135">
        <f t="shared" ref="I97" si="70">INT(H97*0.2)</f>
        <v>13</v>
      </c>
      <c r="J97" s="121">
        <f>J98+J99</f>
        <v>13</v>
      </c>
      <c r="K97" s="58">
        <f>K98+K99</f>
        <v>7</v>
      </c>
      <c r="L97" s="44">
        <f t="shared" si="54"/>
        <v>6</v>
      </c>
      <c r="M97" s="77">
        <f>M98+M99</f>
        <v>0</v>
      </c>
      <c r="N97" s="33">
        <v>69</v>
      </c>
      <c r="O97" s="135">
        <f t="shared" ref="O97" si="71">INT(N97*0.2)</f>
        <v>13</v>
      </c>
      <c r="P97" s="45">
        <f>P98+P99</f>
        <v>13</v>
      </c>
      <c r="Q97" s="45">
        <f>Q98+Q99</f>
        <v>4</v>
      </c>
      <c r="R97" s="46">
        <f>R98+R99</f>
        <v>5</v>
      </c>
      <c r="S97" s="86">
        <f t="shared" si="69"/>
        <v>4</v>
      </c>
      <c r="T97" s="89">
        <f>T98+T99</f>
        <v>0</v>
      </c>
      <c r="U97" s="264"/>
      <c r="V97" s="264"/>
      <c r="W97" s="265"/>
      <c r="X97" s="264"/>
      <c r="Y97" s="265"/>
      <c r="Z97" s="265"/>
      <c r="AA97" s="266"/>
      <c r="AB97" s="266"/>
      <c r="AC97" s="267"/>
      <c r="AD97" s="268"/>
    </row>
    <row r="98" spans="1:30" ht="20.100000000000001" customHeight="1" x14ac:dyDescent="0.3">
      <c r="A98" s="12"/>
      <c r="B98" s="130"/>
      <c r="C98" s="7"/>
      <c r="D98" s="233" t="s">
        <v>94</v>
      </c>
      <c r="E98" s="180"/>
      <c r="F98" s="151"/>
      <c r="G98" s="152"/>
      <c r="H98" s="136"/>
      <c r="I98" s="137"/>
      <c r="J98" s="122">
        <v>5</v>
      </c>
      <c r="K98" s="114">
        <v>3</v>
      </c>
      <c r="L98" s="32">
        <f t="shared" si="54"/>
        <v>2</v>
      </c>
      <c r="M98" s="78"/>
      <c r="N98" s="140"/>
      <c r="O98" s="137"/>
      <c r="P98" s="35">
        <v>5</v>
      </c>
      <c r="Q98" s="47">
        <v>2</v>
      </c>
      <c r="R98" s="37">
        <v>1</v>
      </c>
      <c r="S98" s="85">
        <f t="shared" si="69"/>
        <v>2</v>
      </c>
      <c r="T98" s="90"/>
      <c r="U98" s="206" t="s">
        <v>188</v>
      </c>
      <c r="V98" s="101"/>
      <c r="W98" s="100"/>
      <c r="X98" s="101"/>
      <c r="Y98" s="101"/>
      <c r="Z98" s="101"/>
      <c r="AA98" s="107"/>
      <c r="AB98" s="107"/>
      <c r="AC98" s="107"/>
      <c r="AD98" s="108"/>
    </row>
    <row r="99" spans="1:30" ht="20.100000000000001" customHeight="1" x14ac:dyDescent="0.3">
      <c r="A99" s="12"/>
      <c r="B99" s="130"/>
      <c r="C99" s="7"/>
      <c r="D99" s="233" t="s">
        <v>95</v>
      </c>
      <c r="E99" s="180"/>
      <c r="F99" s="151"/>
      <c r="G99" s="152"/>
      <c r="H99" s="136"/>
      <c r="I99" s="137"/>
      <c r="J99" s="122">
        <v>8</v>
      </c>
      <c r="K99" s="114">
        <v>4</v>
      </c>
      <c r="L99" s="32">
        <f t="shared" si="54"/>
        <v>4</v>
      </c>
      <c r="M99" s="78"/>
      <c r="N99" s="140"/>
      <c r="O99" s="137"/>
      <c r="P99" s="35">
        <v>8</v>
      </c>
      <c r="Q99" s="47">
        <v>2</v>
      </c>
      <c r="R99" s="37">
        <v>4</v>
      </c>
      <c r="S99" s="85">
        <f t="shared" si="69"/>
        <v>2</v>
      </c>
      <c r="T99" s="90"/>
      <c r="U99" s="206" t="s">
        <v>188</v>
      </c>
      <c r="V99" s="245"/>
      <c r="W99" s="245"/>
      <c r="X99" s="101"/>
      <c r="Y99" s="101"/>
      <c r="Z99" s="101"/>
      <c r="AA99" s="107"/>
      <c r="AB99" s="107"/>
      <c r="AC99" s="107"/>
      <c r="AD99" s="244"/>
    </row>
    <row r="100" spans="1:30" ht="20.100000000000001" customHeight="1" x14ac:dyDescent="0.3">
      <c r="A100" s="12"/>
      <c r="B100" s="130"/>
      <c r="C100" s="7" t="s">
        <v>187</v>
      </c>
      <c r="D100" s="238" t="s">
        <v>160</v>
      </c>
      <c r="E100" s="33">
        <v>25</v>
      </c>
      <c r="F100" s="135">
        <f t="shared" ref="F100:F101" si="72">INT(E100*0.2)</f>
        <v>5</v>
      </c>
      <c r="G100" s="78"/>
      <c r="H100" s="171"/>
      <c r="I100" s="166">
        <f t="shared" ref="I100:I101" si="73">INT(H100*0.2)</f>
        <v>0</v>
      </c>
      <c r="J100" s="172"/>
      <c r="K100" s="155"/>
      <c r="L100" s="149">
        <f t="shared" si="54"/>
        <v>0</v>
      </c>
      <c r="M100" s="152"/>
      <c r="N100" s="173"/>
      <c r="O100" s="166">
        <f t="shared" ref="O100:O101" si="74">INT(N100*0.2)</f>
        <v>0</v>
      </c>
      <c r="P100" s="185"/>
      <c r="Q100" s="155"/>
      <c r="R100" s="186"/>
      <c r="S100" s="161">
        <f t="shared" si="69"/>
        <v>0</v>
      </c>
      <c r="T100" s="170"/>
      <c r="U100" s="206" t="s">
        <v>188</v>
      </c>
      <c r="V100" s="245"/>
      <c r="W100" s="245"/>
      <c r="X100" s="101"/>
      <c r="Y100" s="101"/>
      <c r="Z100" s="101"/>
      <c r="AA100" s="107"/>
      <c r="AB100" s="107"/>
      <c r="AC100" s="107"/>
      <c r="AD100" s="244"/>
    </row>
    <row r="101" spans="1:30" ht="20.100000000000001" customHeight="1" x14ac:dyDescent="0.3">
      <c r="A101" s="12"/>
      <c r="B101" s="130"/>
      <c r="C101" s="7" t="s">
        <v>187</v>
      </c>
      <c r="D101" s="238" t="s">
        <v>161</v>
      </c>
      <c r="E101" s="33">
        <v>34</v>
      </c>
      <c r="F101" s="135">
        <f t="shared" si="72"/>
        <v>6</v>
      </c>
      <c r="G101" s="78"/>
      <c r="H101" s="171"/>
      <c r="I101" s="166">
        <f t="shared" si="73"/>
        <v>0</v>
      </c>
      <c r="J101" s="172"/>
      <c r="K101" s="155"/>
      <c r="L101" s="149">
        <f t="shared" si="54"/>
        <v>0</v>
      </c>
      <c r="M101" s="152"/>
      <c r="N101" s="173"/>
      <c r="O101" s="166">
        <f t="shared" si="74"/>
        <v>0</v>
      </c>
      <c r="P101" s="185"/>
      <c r="Q101" s="187"/>
      <c r="R101" s="169"/>
      <c r="S101" s="161">
        <f t="shared" si="69"/>
        <v>0</v>
      </c>
      <c r="T101" s="170"/>
      <c r="U101" s="206" t="s">
        <v>188</v>
      </c>
      <c r="V101" s="245"/>
      <c r="W101" s="245"/>
      <c r="X101" s="101"/>
      <c r="Y101" s="101"/>
      <c r="Z101" s="101"/>
      <c r="AA101" s="107"/>
      <c r="AB101" s="107"/>
      <c r="AC101" s="107"/>
      <c r="AD101" s="244"/>
    </row>
    <row r="102" spans="1:30" ht="20.100000000000001" customHeight="1" x14ac:dyDescent="0.3">
      <c r="A102" s="12"/>
      <c r="B102" s="129" t="s">
        <v>60</v>
      </c>
      <c r="C102" s="95" t="s">
        <v>5</v>
      </c>
      <c r="D102" s="225"/>
      <c r="E102" s="42">
        <f>E103+E107+E108+E109+E110+E113+E114+E115</f>
        <v>143</v>
      </c>
      <c r="F102" s="41">
        <f t="shared" ref="F102:T102" si="75">F103+F107+F108+F109+F110+F113+F114+F115</f>
        <v>27</v>
      </c>
      <c r="G102" s="80">
        <f t="shared" si="75"/>
        <v>0</v>
      </c>
      <c r="H102" s="40">
        <f t="shared" si="75"/>
        <v>165</v>
      </c>
      <c r="I102" s="41">
        <f t="shared" si="75"/>
        <v>32</v>
      </c>
      <c r="J102" s="66">
        <f t="shared" si="75"/>
        <v>32</v>
      </c>
      <c r="K102" s="118">
        <f t="shared" si="75"/>
        <v>5</v>
      </c>
      <c r="L102" s="44">
        <f t="shared" si="75"/>
        <v>27</v>
      </c>
      <c r="M102" s="80">
        <f t="shared" si="75"/>
        <v>0</v>
      </c>
      <c r="N102" s="42">
        <f t="shared" si="75"/>
        <v>167</v>
      </c>
      <c r="O102" s="41">
        <f t="shared" si="75"/>
        <v>33</v>
      </c>
      <c r="P102" s="43">
        <f t="shared" si="75"/>
        <v>33</v>
      </c>
      <c r="Q102" s="43">
        <f t="shared" si="75"/>
        <v>9</v>
      </c>
      <c r="R102" s="43">
        <f t="shared" si="75"/>
        <v>5</v>
      </c>
      <c r="S102" s="86">
        <f t="shared" si="75"/>
        <v>19</v>
      </c>
      <c r="T102" s="92">
        <f t="shared" si="75"/>
        <v>0</v>
      </c>
      <c r="U102" s="264"/>
      <c r="V102" s="264"/>
      <c r="W102" s="265"/>
      <c r="X102" s="264"/>
      <c r="Y102" s="265"/>
      <c r="Z102" s="265"/>
      <c r="AA102" s="266"/>
      <c r="AB102" s="266"/>
      <c r="AC102" s="267"/>
      <c r="AD102" s="268"/>
    </row>
    <row r="103" spans="1:30" ht="20.100000000000001" customHeight="1" x14ac:dyDescent="0.3">
      <c r="A103" s="12"/>
      <c r="B103" s="130"/>
      <c r="C103" s="7" t="s">
        <v>9</v>
      </c>
      <c r="D103" s="224" t="s">
        <v>32</v>
      </c>
      <c r="E103" s="182"/>
      <c r="F103" s="146"/>
      <c r="G103" s="147">
        <f>G104+G105+G106</f>
        <v>0</v>
      </c>
      <c r="H103" s="30">
        <v>96</v>
      </c>
      <c r="I103" s="135">
        <f>INT(H103*0.2)</f>
        <v>19</v>
      </c>
      <c r="J103" s="121">
        <f>J104+J105+J106</f>
        <v>19</v>
      </c>
      <c r="K103" s="58">
        <f>K104+K105+K106</f>
        <v>4</v>
      </c>
      <c r="L103" s="44">
        <f t="shared" si="54"/>
        <v>15</v>
      </c>
      <c r="M103" s="77">
        <f>M104+M105+M106</f>
        <v>0</v>
      </c>
      <c r="N103" s="33">
        <v>96</v>
      </c>
      <c r="O103" s="135">
        <f>INT(N103*0.2)</f>
        <v>19</v>
      </c>
      <c r="P103" s="45">
        <f>P104+P105+P106</f>
        <v>19</v>
      </c>
      <c r="Q103" s="45">
        <f>Q104+Q105+Q106</f>
        <v>6</v>
      </c>
      <c r="R103" s="46">
        <f>R104+R105+R106</f>
        <v>4</v>
      </c>
      <c r="S103" s="86">
        <f t="shared" si="69"/>
        <v>9</v>
      </c>
      <c r="T103" s="89">
        <f>T104+T105+T106</f>
        <v>0</v>
      </c>
      <c r="U103" s="264"/>
      <c r="V103" s="264"/>
      <c r="W103" s="265"/>
      <c r="X103" s="264"/>
      <c r="Y103" s="265"/>
      <c r="Z103" s="265"/>
      <c r="AA103" s="266"/>
      <c r="AB103" s="266"/>
      <c r="AC103" s="267"/>
      <c r="AD103" s="268"/>
    </row>
    <row r="104" spans="1:30" ht="20.100000000000001" customHeight="1" x14ac:dyDescent="0.3">
      <c r="A104" s="12"/>
      <c r="B104" s="130"/>
      <c r="C104" s="7"/>
      <c r="D104" s="233" t="s">
        <v>44</v>
      </c>
      <c r="E104" s="180"/>
      <c r="F104" s="151"/>
      <c r="G104" s="152"/>
      <c r="H104" s="136"/>
      <c r="I104" s="137"/>
      <c r="J104" s="122">
        <v>7</v>
      </c>
      <c r="K104" s="115">
        <v>2</v>
      </c>
      <c r="L104" s="32">
        <f t="shared" si="54"/>
        <v>5</v>
      </c>
      <c r="M104" s="78"/>
      <c r="N104" s="140"/>
      <c r="O104" s="137"/>
      <c r="P104" s="35">
        <v>6</v>
      </c>
      <c r="Q104" s="36">
        <v>2</v>
      </c>
      <c r="R104" s="37">
        <v>0</v>
      </c>
      <c r="S104" s="85">
        <f t="shared" si="69"/>
        <v>4</v>
      </c>
      <c r="T104" s="90"/>
      <c r="U104" s="206" t="s">
        <v>188</v>
      </c>
      <c r="V104" s="99"/>
      <c r="W104" s="100"/>
      <c r="X104" s="101"/>
      <c r="Y104" s="101"/>
      <c r="Z104" s="101"/>
      <c r="AA104" s="107"/>
      <c r="AB104" s="107"/>
      <c r="AC104" s="107"/>
      <c r="AD104" s="108"/>
    </row>
    <row r="105" spans="1:30" ht="20.100000000000001" customHeight="1" x14ac:dyDescent="0.3">
      <c r="A105" s="12"/>
      <c r="B105" s="130"/>
      <c r="C105" s="7"/>
      <c r="D105" s="233" t="s">
        <v>45</v>
      </c>
      <c r="E105" s="180"/>
      <c r="F105" s="151"/>
      <c r="G105" s="152"/>
      <c r="H105" s="136"/>
      <c r="I105" s="137"/>
      <c r="J105" s="122">
        <v>6</v>
      </c>
      <c r="K105" s="115">
        <v>0</v>
      </c>
      <c r="L105" s="32">
        <f t="shared" si="54"/>
        <v>6</v>
      </c>
      <c r="M105" s="78"/>
      <c r="N105" s="140"/>
      <c r="O105" s="137"/>
      <c r="P105" s="35">
        <v>7</v>
      </c>
      <c r="Q105" s="36">
        <v>3</v>
      </c>
      <c r="R105" s="37">
        <v>2</v>
      </c>
      <c r="S105" s="85">
        <f t="shared" si="69"/>
        <v>2</v>
      </c>
      <c r="T105" s="90"/>
      <c r="U105" s="206" t="s">
        <v>188</v>
      </c>
      <c r="V105" s="99"/>
      <c r="W105" s="100"/>
      <c r="X105" s="101"/>
      <c r="Y105" s="101"/>
      <c r="Z105" s="101"/>
      <c r="AA105" s="107"/>
      <c r="AB105" s="107"/>
      <c r="AC105" s="107"/>
      <c r="AD105" s="108"/>
    </row>
    <row r="106" spans="1:30" ht="20.100000000000001" customHeight="1" x14ac:dyDescent="0.3">
      <c r="A106" s="12"/>
      <c r="B106" s="130"/>
      <c r="C106" s="7"/>
      <c r="D106" s="233" t="s">
        <v>46</v>
      </c>
      <c r="E106" s="180"/>
      <c r="F106" s="151"/>
      <c r="G106" s="152"/>
      <c r="H106" s="136"/>
      <c r="I106" s="137"/>
      <c r="J106" s="122">
        <v>6</v>
      </c>
      <c r="K106" s="115">
        <v>2</v>
      </c>
      <c r="L106" s="32">
        <f t="shared" si="54"/>
        <v>4</v>
      </c>
      <c r="M106" s="78"/>
      <c r="N106" s="140"/>
      <c r="O106" s="137"/>
      <c r="P106" s="35">
        <v>6</v>
      </c>
      <c r="Q106" s="36">
        <v>1</v>
      </c>
      <c r="R106" s="37">
        <v>2</v>
      </c>
      <c r="S106" s="85">
        <f t="shared" si="69"/>
        <v>3</v>
      </c>
      <c r="T106" s="90"/>
      <c r="U106" s="206" t="s">
        <v>188</v>
      </c>
      <c r="V106" s="99"/>
      <c r="W106" s="100"/>
      <c r="X106" s="101"/>
      <c r="Y106" s="101"/>
      <c r="Z106" s="101"/>
      <c r="AA106" s="107"/>
      <c r="AB106" s="107"/>
      <c r="AC106" s="107"/>
      <c r="AD106" s="108"/>
    </row>
    <row r="107" spans="1:30" ht="20.100000000000001" customHeight="1" x14ac:dyDescent="0.3">
      <c r="A107" s="12"/>
      <c r="B107" s="130"/>
      <c r="C107" s="7" t="s">
        <v>170</v>
      </c>
      <c r="D107" s="235" t="s">
        <v>164</v>
      </c>
      <c r="E107" s="33">
        <v>27</v>
      </c>
      <c r="F107" s="135">
        <f t="shared" ref="F107:F109" si="76">INT(E107*0.2)</f>
        <v>5</v>
      </c>
      <c r="G107" s="78"/>
      <c r="H107" s="171"/>
      <c r="I107" s="166">
        <f t="shared" ref="I107:I109" si="77">INT(H107*0.2)</f>
        <v>0</v>
      </c>
      <c r="J107" s="172"/>
      <c r="K107" s="154"/>
      <c r="L107" s="149">
        <f t="shared" si="54"/>
        <v>0</v>
      </c>
      <c r="M107" s="152"/>
      <c r="N107" s="173"/>
      <c r="O107" s="166">
        <f t="shared" ref="O107:O109" si="78">INT(N107*0.2)</f>
        <v>0</v>
      </c>
      <c r="P107" s="174"/>
      <c r="Q107" s="175"/>
      <c r="R107" s="176"/>
      <c r="S107" s="161">
        <f t="shared" si="69"/>
        <v>0</v>
      </c>
      <c r="T107" s="170"/>
      <c r="U107" s="206" t="s">
        <v>188</v>
      </c>
      <c r="V107" s="99"/>
      <c r="W107" s="100"/>
      <c r="X107" s="101"/>
      <c r="Y107" s="101"/>
      <c r="Z107" s="101"/>
      <c r="AA107" s="107"/>
      <c r="AB107" s="107"/>
      <c r="AC107" s="107"/>
      <c r="AD107" s="108"/>
    </row>
    <row r="108" spans="1:30" ht="20.100000000000001" customHeight="1" x14ac:dyDescent="0.3">
      <c r="A108" s="12"/>
      <c r="B108" s="130"/>
      <c r="C108" s="7" t="s">
        <v>170</v>
      </c>
      <c r="D108" s="235" t="s">
        <v>165</v>
      </c>
      <c r="E108" s="33">
        <v>27</v>
      </c>
      <c r="F108" s="135">
        <f t="shared" si="76"/>
        <v>5</v>
      </c>
      <c r="G108" s="78"/>
      <c r="H108" s="171"/>
      <c r="I108" s="166">
        <f t="shared" si="77"/>
        <v>0</v>
      </c>
      <c r="J108" s="172"/>
      <c r="K108" s="154"/>
      <c r="L108" s="149">
        <f t="shared" si="54"/>
        <v>0</v>
      </c>
      <c r="M108" s="152"/>
      <c r="N108" s="173"/>
      <c r="O108" s="166">
        <f t="shared" si="78"/>
        <v>0</v>
      </c>
      <c r="P108" s="174"/>
      <c r="Q108" s="175"/>
      <c r="R108" s="176"/>
      <c r="S108" s="161">
        <f t="shared" si="69"/>
        <v>0</v>
      </c>
      <c r="T108" s="170"/>
      <c r="U108" s="206" t="s">
        <v>188</v>
      </c>
      <c r="V108" s="99"/>
      <c r="W108" s="100"/>
      <c r="X108" s="101"/>
      <c r="Y108" s="101"/>
      <c r="Z108" s="101"/>
      <c r="AA108" s="107"/>
      <c r="AB108" s="107"/>
      <c r="AC108" s="107"/>
      <c r="AD108" s="108"/>
    </row>
    <row r="109" spans="1:30" ht="20.100000000000001" customHeight="1" x14ac:dyDescent="0.3">
      <c r="A109" s="12"/>
      <c r="B109" s="130"/>
      <c r="C109" s="7" t="s">
        <v>170</v>
      </c>
      <c r="D109" s="235" t="s">
        <v>166</v>
      </c>
      <c r="E109" s="33">
        <v>27</v>
      </c>
      <c r="F109" s="135">
        <f t="shared" si="76"/>
        <v>5</v>
      </c>
      <c r="G109" s="78"/>
      <c r="H109" s="171"/>
      <c r="I109" s="166">
        <f t="shared" si="77"/>
        <v>0</v>
      </c>
      <c r="J109" s="172"/>
      <c r="K109" s="154"/>
      <c r="L109" s="149">
        <f t="shared" si="54"/>
        <v>0</v>
      </c>
      <c r="M109" s="152"/>
      <c r="N109" s="173"/>
      <c r="O109" s="166">
        <f t="shared" si="78"/>
        <v>0</v>
      </c>
      <c r="P109" s="174"/>
      <c r="Q109" s="175"/>
      <c r="R109" s="176"/>
      <c r="S109" s="161">
        <f t="shared" si="69"/>
        <v>0</v>
      </c>
      <c r="T109" s="170"/>
      <c r="U109" s="206" t="s">
        <v>188</v>
      </c>
      <c r="V109" s="99"/>
      <c r="W109" s="100"/>
      <c r="X109" s="101"/>
      <c r="Y109" s="101"/>
      <c r="Z109" s="101"/>
      <c r="AA109" s="107"/>
      <c r="AB109" s="107"/>
      <c r="AC109" s="107"/>
      <c r="AD109" s="108"/>
    </row>
    <row r="110" spans="1:30" ht="20.100000000000001" customHeight="1" x14ac:dyDescent="0.3">
      <c r="A110" s="12"/>
      <c r="B110" s="130"/>
      <c r="C110" s="7" t="s">
        <v>9</v>
      </c>
      <c r="D110" s="224" t="s">
        <v>121</v>
      </c>
      <c r="E110" s="182"/>
      <c r="F110" s="146"/>
      <c r="G110" s="147">
        <f>G111+G112</f>
        <v>0</v>
      </c>
      <c r="H110" s="30">
        <v>44</v>
      </c>
      <c r="I110" s="135">
        <f>INT(H110*0.2)</f>
        <v>8</v>
      </c>
      <c r="J110" s="121">
        <f>J111+J112</f>
        <v>8</v>
      </c>
      <c r="K110" s="195">
        <f>K111+K112</f>
        <v>0</v>
      </c>
      <c r="L110" s="44">
        <f t="shared" si="54"/>
        <v>8</v>
      </c>
      <c r="M110" s="77">
        <f>M111+M112</f>
        <v>0</v>
      </c>
      <c r="N110" s="33">
        <v>46</v>
      </c>
      <c r="O110" s="135">
        <f>INT(N110*0.2)</f>
        <v>9</v>
      </c>
      <c r="P110" s="45">
        <f>P111+P112</f>
        <v>9</v>
      </c>
      <c r="Q110" s="204">
        <f>Q111+Q112</f>
        <v>0</v>
      </c>
      <c r="R110" s="46">
        <f>R111+R112</f>
        <v>0</v>
      </c>
      <c r="S110" s="86">
        <f t="shared" si="69"/>
        <v>9</v>
      </c>
      <c r="T110" s="89">
        <f>T111+T112</f>
        <v>0</v>
      </c>
      <c r="U110" s="264"/>
      <c r="V110" s="264"/>
      <c r="W110" s="265"/>
      <c r="X110" s="264"/>
      <c r="Y110" s="265"/>
      <c r="Z110" s="265"/>
      <c r="AA110" s="266"/>
      <c r="AB110" s="266"/>
      <c r="AC110" s="267"/>
      <c r="AD110" s="268"/>
    </row>
    <row r="111" spans="1:30" ht="20.100000000000001" customHeight="1" x14ac:dyDescent="0.3">
      <c r="A111" s="12"/>
      <c r="B111" s="130"/>
      <c r="C111" s="7"/>
      <c r="D111" s="233" t="s">
        <v>122</v>
      </c>
      <c r="E111" s="180"/>
      <c r="F111" s="151"/>
      <c r="G111" s="152"/>
      <c r="H111" s="136"/>
      <c r="I111" s="137"/>
      <c r="J111" s="122">
        <v>4</v>
      </c>
      <c r="K111" s="115">
        <v>0</v>
      </c>
      <c r="L111" s="32">
        <f t="shared" si="54"/>
        <v>4</v>
      </c>
      <c r="M111" s="78"/>
      <c r="N111" s="140"/>
      <c r="O111" s="137"/>
      <c r="P111" s="35">
        <v>5</v>
      </c>
      <c r="Q111" s="36">
        <v>0</v>
      </c>
      <c r="R111" s="37">
        <v>0</v>
      </c>
      <c r="S111" s="85">
        <f t="shared" si="69"/>
        <v>5</v>
      </c>
      <c r="T111" s="90"/>
      <c r="U111" s="206" t="s">
        <v>188</v>
      </c>
      <c r="V111" s="248"/>
      <c r="W111" s="100"/>
      <c r="X111" s="101"/>
      <c r="Y111" s="101"/>
      <c r="Z111" s="101"/>
      <c r="AA111" s="107"/>
      <c r="AB111" s="107"/>
      <c r="AC111" s="107"/>
      <c r="AD111" s="108"/>
    </row>
    <row r="112" spans="1:30" ht="20.100000000000001" customHeight="1" x14ac:dyDescent="0.3">
      <c r="A112" s="12"/>
      <c r="B112" s="130"/>
      <c r="C112" s="7"/>
      <c r="D112" s="233" t="s">
        <v>123</v>
      </c>
      <c r="E112" s="180"/>
      <c r="F112" s="151"/>
      <c r="G112" s="152"/>
      <c r="H112" s="136"/>
      <c r="I112" s="137"/>
      <c r="J112" s="122">
        <v>4</v>
      </c>
      <c r="K112" s="115">
        <v>0</v>
      </c>
      <c r="L112" s="32">
        <f t="shared" si="54"/>
        <v>4</v>
      </c>
      <c r="M112" s="78"/>
      <c r="N112" s="140"/>
      <c r="O112" s="137"/>
      <c r="P112" s="35">
        <v>4</v>
      </c>
      <c r="Q112" s="36">
        <v>0</v>
      </c>
      <c r="R112" s="37">
        <v>0</v>
      </c>
      <c r="S112" s="85">
        <f t="shared" si="69"/>
        <v>4</v>
      </c>
      <c r="T112" s="90"/>
      <c r="U112" s="206" t="s">
        <v>188</v>
      </c>
      <c r="V112" s="248"/>
      <c r="W112" s="100"/>
      <c r="X112" s="101"/>
      <c r="Y112" s="101"/>
      <c r="Z112" s="101"/>
      <c r="AA112" s="107"/>
      <c r="AB112" s="107"/>
      <c r="AC112" s="107"/>
      <c r="AD112" s="108"/>
    </row>
    <row r="113" spans="1:30" ht="20.100000000000001" customHeight="1" x14ac:dyDescent="0.3">
      <c r="A113" s="12"/>
      <c r="B113" s="130"/>
      <c r="C113" s="7" t="s">
        <v>170</v>
      </c>
      <c r="D113" s="235" t="s">
        <v>162</v>
      </c>
      <c r="E113" s="33">
        <v>20</v>
      </c>
      <c r="F113" s="135">
        <f t="shared" ref="F113:F115" si="79">INT(E113*0.2)</f>
        <v>4</v>
      </c>
      <c r="G113" s="78"/>
      <c r="H113" s="171"/>
      <c r="I113" s="166">
        <f t="shared" ref="I113:I115" si="80">INT(H113*0.2)</f>
        <v>0</v>
      </c>
      <c r="J113" s="172"/>
      <c r="K113" s="154"/>
      <c r="L113" s="149">
        <f t="shared" si="54"/>
        <v>0</v>
      </c>
      <c r="M113" s="152"/>
      <c r="N113" s="173"/>
      <c r="O113" s="166">
        <f t="shared" ref="O113:O115" si="81">INT(N113*0.2)</f>
        <v>0</v>
      </c>
      <c r="P113" s="174"/>
      <c r="Q113" s="175"/>
      <c r="R113" s="176"/>
      <c r="S113" s="161">
        <f t="shared" si="69"/>
        <v>0</v>
      </c>
      <c r="T113" s="170"/>
      <c r="U113" s="206" t="s">
        <v>188</v>
      </c>
      <c r="V113" s="99"/>
      <c r="W113" s="100"/>
      <c r="X113" s="101"/>
      <c r="Y113" s="101"/>
      <c r="Z113" s="101"/>
      <c r="AA113" s="107"/>
      <c r="AB113" s="107"/>
      <c r="AC113" s="107"/>
      <c r="AD113" s="108"/>
    </row>
    <row r="114" spans="1:30" ht="20.100000000000001" customHeight="1" x14ac:dyDescent="0.3">
      <c r="A114" s="12"/>
      <c r="B114" s="130"/>
      <c r="C114" s="7" t="s">
        <v>170</v>
      </c>
      <c r="D114" s="235" t="s">
        <v>163</v>
      </c>
      <c r="E114" s="33">
        <v>20</v>
      </c>
      <c r="F114" s="135">
        <f t="shared" si="79"/>
        <v>4</v>
      </c>
      <c r="G114" s="78"/>
      <c r="H114" s="171"/>
      <c r="I114" s="166">
        <f t="shared" si="80"/>
        <v>0</v>
      </c>
      <c r="J114" s="172"/>
      <c r="K114" s="154"/>
      <c r="L114" s="149">
        <f t="shared" si="54"/>
        <v>0</v>
      </c>
      <c r="M114" s="152"/>
      <c r="N114" s="173"/>
      <c r="O114" s="166">
        <f t="shared" si="81"/>
        <v>0</v>
      </c>
      <c r="P114" s="174"/>
      <c r="Q114" s="175"/>
      <c r="R114" s="176"/>
      <c r="S114" s="161">
        <f t="shared" si="69"/>
        <v>0</v>
      </c>
      <c r="T114" s="170"/>
      <c r="U114" s="206" t="s">
        <v>188</v>
      </c>
      <c r="V114" s="99"/>
      <c r="W114" s="100"/>
      <c r="X114" s="101"/>
      <c r="Y114" s="101"/>
      <c r="Z114" s="101"/>
      <c r="AA114" s="107"/>
      <c r="AB114" s="107"/>
      <c r="AC114" s="107"/>
      <c r="AD114" s="108"/>
    </row>
    <row r="115" spans="1:30" ht="20.100000000000001" customHeight="1" x14ac:dyDescent="0.3">
      <c r="A115" s="12"/>
      <c r="B115" s="128"/>
      <c r="C115" s="7" t="s">
        <v>9</v>
      </c>
      <c r="D115" s="233" t="s">
        <v>96</v>
      </c>
      <c r="E115" s="33">
        <v>22</v>
      </c>
      <c r="F115" s="135">
        <f t="shared" si="79"/>
        <v>4</v>
      </c>
      <c r="G115" s="79"/>
      <c r="H115" s="30">
        <v>25</v>
      </c>
      <c r="I115" s="135">
        <f t="shared" si="80"/>
        <v>5</v>
      </c>
      <c r="J115" s="123">
        <v>5</v>
      </c>
      <c r="K115" s="117">
        <v>1</v>
      </c>
      <c r="L115" s="32">
        <f t="shared" si="54"/>
        <v>4</v>
      </c>
      <c r="M115" s="79"/>
      <c r="N115" s="33">
        <v>25</v>
      </c>
      <c r="O115" s="135">
        <f t="shared" si="81"/>
        <v>5</v>
      </c>
      <c r="P115" s="38">
        <v>5</v>
      </c>
      <c r="Q115" s="34">
        <v>3</v>
      </c>
      <c r="R115" s="39">
        <v>1</v>
      </c>
      <c r="S115" s="85">
        <f t="shared" si="69"/>
        <v>1</v>
      </c>
      <c r="T115" s="91"/>
      <c r="U115" s="206" t="s">
        <v>188</v>
      </c>
      <c r="V115" s="99"/>
      <c r="W115" s="100"/>
      <c r="X115" s="101"/>
      <c r="Y115" s="101"/>
      <c r="Z115" s="101"/>
      <c r="AA115" s="107"/>
      <c r="AB115" s="107"/>
      <c r="AC115" s="107"/>
      <c r="AD115" s="108"/>
    </row>
    <row r="116" spans="1:30" ht="20.100000000000001" customHeight="1" x14ac:dyDescent="0.3">
      <c r="A116" s="12"/>
      <c r="B116" s="129" t="s">
        <v>61</v>
      </c>
      <c r="C116" s="95" t="s">
        <v>5</v>
      </c>
      <c r="D116" s="225"/>
      <c r="E116" s="42">
        <f>E117+E118+E119+E120+E123+E124</f>
        <v>116</v>
      </c>
      <c r="F116" s="41">
        <f t="shared" ref="F116:T116" si="82">F117+F118+F119+F120+F123+F124</f>
        <v>21</v>
      </c>
      <c r="G116" s="80">
        <f t="shared" si="82"/>
        <v>0</v>
      </c>
      <c r="H116" s="40">
        <f t="shared" si="82"/>
        <v>133</v>
      </c>
      <c r="I116" s="41">
        <f t="shared" si="82"/>
        <v>25</v>
      </c>
      <c r="J116" s="66">
        <f t="shared" si="82"/>
        <v>25</v>
      </c>
      <c r="K116" s="118">
        <f t="shared" si="82"/>
        <v>6</v>
      </c>
      <c r="L116" s="44">
        <f t="shared" si="82"/>
        <v>19</v>
      </c>
      <c r="M116" s="80">
        <f t="shared" si="82"/>
        <v>0</v>
      </c>
      <c r="N116" s="42">
        <f t="shared" si="82"/>
        <v>132</v>
      </c>
      <c r="O116" s="41">
        <f t="shared" si="82"/>
        <v>25</v>
      </c>
      <c r="P116" s="43">
        <f t="shared" si="82"/>
        <v>25</v>
      </c>
      <c r="Q116" s="43">
        <f t="shared" si="82"/>
        <v>4</v>
      </c>
      <c r="R116" s="46">
        <f t="shared" si="82"/>
        <v>3</v>
      </c>
      <c r="S116" s="86">
        <f t="shared" si="82"/>
        <v>18</v>
      </c>
      <c r="T116" s="92">
        <f t="shared" si="82"/>
        <v>0</v>
      </c>
      <c r="U116" s="264"/>
      <c r="V116" s="264"/>
      <c r="W116" s="265"/>
      <c r="X116" s="264"/>
      <c r="Y116" s="265"/>
      <c r="Z116" s="265"/>
      <c r="AA116" s="266"/>
      <c r="AB116" s="266"/>
      <c r="AC116" s="267"/>
      <c r="AD116" s="268"/>
    </row>
    <row r="117" spans="1:30" ht="20.100000000000001" customHeight="1" x14ac:dyDescent="0.3">
      <c r="A117" s="12"/>
      <c r="B117" s="130"/>
      <c r="C117" s="7" t="s">
        <v>9</v>
      </c>
      <c r="D117" s="233" t="s">
        <v>33</v>
      </c>
      <c r="E117" s="33">
        <v>22</v>
      </c>
      <c r="F117" s="135">
        <f t="shared" ref="F117:F119" si="83">INT(E117*0.2)</f>
        <v>4</v>
      </c>
      <c r="G117" s="79"/>
      <c r="H117" s="30">
        <v>25</v>
      </c>
      <c r="I117" s="135">
        <f t="shared" ref="I117:I119" si="84">INT(H117*0.2)</f>
        <v>5</v>
      </c>
      <c r="J117" s="123">
        <v>5</v>
      </c>
      <c r="K117" s="117">
        <v>5</v>
      </c>
      <c r="L117" s="32">
        <f t="shared" si="54"/>
        <v>0</v>
      </c>
      <c r="M117" s="217">
        <v>0</v>
      </c>
      <c r="N117" s="33">
        <v>25</v>
      </c>
      <c r="O117" s="135">
        <f t="shared" ref="O117:O119" si="85">INT(N117*0.2)</f>
        <v>5</v>
      </c>
      <c r="P117" s="38">
        <v>5</v>
      </c>
      <c r="Q117" s="34">
        <v>1</v>
      </c>
      <c r="R117" s="39">
        <v>0</v>
      </c>
      <c r="S117" s="85">
        <f t="shared" si="69"/>
        <v>4</v>
      </c>
      <c r="T117" s="91"/>
      <c r="U117" s="206" t="s">
        <v>188</v>
      </c>
      <c r="V117" s="249"/>
      <c r="W117" s="100"/>
      <c r="X117" s="101"/>
      <c r="Y117" s="101"/>
      <c r="Z117" s="101"/>
      <c r="AA117" s="107"/>
      <c r="AB117" s="107"/>
      <c r="AC117" s="107"/>
      <c r="AD117" s="108"/>
    </row>
    <row r="118" spans="1:30" ht="20.100000000000001" customHeight="1" x14ac:dyDescent="0.3">
      <c r="A118" s="12"/>
      <c r="B118" s="130"/>
      <c r="C118" s="7" t="s">
        <v>9</v>
      </c>
      <c r="D118" s="233" t="s">
        <v>112</v>
      </c>
      <c r="E118" s="33">
        <v>23</v>
      </c>
      <c r="F118" s="135">
        <f t="shared" si="83"/>
        <v>4</v>
      </c>
      <c r="G118" s="79"/>
      <c r="H118" s="30">
        <v>26</v>
      </c>
      <c r="I118" s="135">
        <f t="shared" si="84"/>
        <v>5</v>
      </c>
      <c r="J118" s="123">
        <v>5</v>
      </c>
      <c r="K118" s="117">
        <v>0</v>
      </c>
      <c r="L118" s="32">
        <f t="shared" si="54"/>
        <v>5</v>
      </c>
      <c r="M118" s="79"/>
      <c r="N118" s="33">
        <v>26</v>
      </c>
      <c r="O118" s="135">
        <f t="shared" si="85"/>
        <v>5</v>
      </c>
      <c r="P118" s="38">
        <v>5</v>
      </c>
      <c r="Q118" s="34">
        <v>0</v>
      </c>
      <c r="R118" s="39">
        <v>2</v>
      </c>
      <c r="S118" s="85">
        <f t="shared" si="69"/>
        <v>3</v>
      </c>
      <c r="T118" s="91"/>
      <c r="U118" s="206" t="s">
        <v>188</v>
      </c>
      <c r="V118" s="101"/>
      <c r="W118" s="100"/>
      <c r="X118" s="101"/>
      <c r="Y118" s="101"/>
      <c r="Z118" s="101"/>
      <c r="AA118" s="107"/>
      <c r="AB118" s="107"/>
      <c r="AC118" s="107"/>
      <c r="AD118" s="108"/>
    </row>
    <row r="119" spans="1:30" ht="20.100000000000001" customHeight="1" x14ac:dyDescent="0.3">
      <c r="A119" s="12"/>
      <c r="B119" s="130"/>
      <c r="C119" s="7" t="s">
        <v>63</v>
      </c>
      <c r="D119" s="233" t="s">
        <v>113</v>
      </c>
      <c r="E119" s="33">
        <v>21</v>
      </c>
      <c r="F119" s="135">
        <f t="shared" si="83"/>
        <v>4</v>
      </c>
      <c r="G119" s="79"/>
      <c r="H119" s="30">
        <v>23</v>
      </c>
      <c r="I119" s="135">
        <f t="shared" si="84"/>
        <v>4</v>
      </c>
      <c r="J119" s="123">
        <v>4</v>
      </c>
      <c r="K119" s="117">
        <v>1</v>
      </c>
      <c r="L119" s="32">
        <f t="shared" si="54"/>
        <v>3</v>
      </c>
      <c r="M119" s="79"/>
      <c r="N119" s="33">
        <v>22</v>
      </c>
      <c r="O119" s="135">
        <f t="shared" si="85"/>
        <v>4</v>
      </c>
      <c r="P119" s="38">
        <v>4</v>
      </c>
      <c r="Q119" s="34">
        <v>0</v>
      </c>
      <c r="R119" s="39">
        <v>0</v>
      </c>
      <c r="S119" s="85">
        <f t="shared" si="69"/>
        <v>4</v>
      </c>
      <c r="T119" s="91"/>
      <c r="U119" s="206" t="s">
        <v>188</v>
      </c>
      <c r="V119" s="101"/>
      <c r="W119" s="101"/>
      <c r="X119" s="101"/>
      <c r="Y119" s="101"/>
      <c r="Z119" s="101"/>
      <c r="AA119" s="107"/>
      <c r="AB119" s="107"/>
      <c r="AC119" s="107"/>
      <c r="AD119" s="108"/>
    </row>
    <row r="120" spans="1:30" ht="20.100000000000001" customHeight="1" x14ac:dyDescent="0.3">
      <c r="A120" s="12"/>
      <c r="B120" s="130"/>
      <c r="C120" s="7" t="s">
        <v>63</v>
      </c>
      <c r="D120" s="224" t="s">
        <v>65</v>
      </c>
      <c r="E120" s="182"/>
      <c r="F120" s="146"/>
      <c r="G120" s="147">
        <f>G121+G122</f>
        <v>0</v>
      </c>
      <c r="H120" s="30">
        <v>59</v>
      </c>
      <c r="I120" s="135">
        <f>INT(H120*0.2)</f>
        <v>11</v>
      </c>
      <c r="J120" s="121">
        <f>J121+J122</f>
        <v>11</v>
      </c>
      <c r="K120" s="58">
        <f>K121+K122</f>
        <v>0</v>
      </c>
      <c r="L120" s="44">
        <f t="shared" si="54"/>
        <v>11</v>
      </c>
      <c r="M120" s="77">
        <f>M121+M122</f>
        <v>0</v>
      </c>
      <c r="N120" s="33">
        <v>59</v>
      </c>
      <c r="O120" s="135">
        <f>INT(N120*0.2)</f>
        <v>11</v>
      </c>
      <c r="P120" s="45">
        <f>P121+P122</f>
        <v>11</v>
      </c>
      <c r="Q120" s="45">
        <f>Q121+Q122</f>
        <v>3</v>
      </c>
      <c r="R120" s="46">
        <f>R121+R122</f>
        <v>1</v>
      </c>
      <c r="S120" s="86">
        <f t="shared" si="69"/>
        <v>7</v>
      </c>
      <c r="T120" s="89">
        <f>T121+T122</f>
        <v>0</v>
      </c>
      <c r="U120" s="264"/>
      <c r="V120" s="264"/>
      <c r="W120" s="265"/>
      <c r="X120" s="264"/>
      <c r="Y120" s="265"/>
      <c r="Z120" s="265"/>
      <c r="AA120" s="266"/>
      <c r="AB120" s="266"/>
      <c r="AC120" s="267"/>
      <c r="AD120" s="268"/>
    </row>
    <row r="121" spans="1:30" ht="20.100000000000001" customHeight="1" x14ac:dyDescent="0.3">
      <c r="A121" s="12"/>
      <c r="B121" s="130"/>
      <c r="C121" s="7"/>
      <c r="D121" s="239" t="s">
        <v>167</v>
      </c>
      <c r="E121" s="180"/>
      <c r="F121" s="151"/>
      <c r="G121" s="152"/>
      <c r="H121" s="136"/>
      <c r="I121" s="137"/>
      <c r="J121" s="122">
        <v>5</v>
      </c>
      <c r="K121" s="115">
        <v>0</v>
      </c>
      <c r="L121" s="32">
        <f t="shared" si="54"/>
        <v>5</v>
      </c>
      <c r="M121" s="78"/>
      <c r="N121" s="140"/>
      <c r="O121" s="137"/>
      <c r="P121" s="35">
        <v>5</v>
      </c>
      <c r="Q121" s="36">
        <v>1</v>
      </c>
      <c r="R121" s="37">
        <v>0</v>
      </c>
      <c r="S121" s="85">
        <f t="shared" si="69"/>
        <v>4</v>
      </c>
      <c r="T121" s="90"/>
      <c r="U121" s="206" t="s">
        <v>188</v>
      </c>
      <c r="V121" s="99"/>
      <c r="W121" s="100"/>
      <c r="X121" s="101"/>
      <c r="Y121" s="101"/>
      <c r="Z121" s="101"/>
      <c r="AA121" s="107"/>
      <c r="AB121" s="107"/>
      <c r="AC121" s="107"/>
      <c r="AD121" s="108"/>
    </row>
    <row r="122" spans="1:30" ht="20.100000000000001" customHeight="1" x14ac:dyDescent="0.3">
      <c r="A122" s="12"/>
      <c r="B122" s="130"/>
      <c r="C122" s="7"/>
      <c r="D122" s="233" t="s">
        <v>66</v>
      </c>
      <c r="E122" s="180"/>
      <c r="F122" s="151"/>
      <c r="G122" s="152"/>
      <c r="H122" s="136"/>
      <c r="I122" s="137"/>
      <c r="J122" s="122">
        <v>6</v>
      </c>
      <c r="K122" s="115">
        <v>0</v>
      </c>
      <c r="L122" s="32">
        <f t="shared" si="54"/>
        <v>6</v>
      </c>
      <c r="M122" s="78"/>
      <c r="N122" s="140"/>
      <c r="O122" s="137"/>
      <c r="P122" s="35">
        <v>6</v>
      </c>
      <c r="Q122" s="36">
        <v>2</v>
      </c>
      <c r="R122" s="37">
        <v>1</v>
      </c>
      <c r="S122" s="85">
        <f t="shared" si="69"/>
        <v>3</v>
      </c>
      <c r="T122" s="90"/>
      <c r="U122" s="206" t="s">
        <v>188</v>
      </c>
      <c r="V122" s="101"/>
      <c r="W122" s="100"/>
      <c r="X122" s="101"/>
      <c r="Y122" s="101"/>
      <c r="Z122" s="101"/>
      <c r="AA122" s="107"/>
      <c r="AB122" s="107"/>
      <c r="AC122" s="107"/>
      <c r="AD122" s="108"/>
    </row>
    <row r="123" spans="1:30" ht="20.100000000000001" customHeight="1" x14ac:dyDescent="0.3">
      <c r="A123" s="12"/>
      <c r="B123" s="130"/>
      <c r="C123" s="7" t="s">
        <v>170</v>
      </c>
      <c r="D123" s="238" t="s">
        <v>168</v>
      </c>
      <c r="E123" s="33">
        <v>23</v>
      </c>
      <c r="F123" s="135">
        <f t="shared" ref="F123:F124" si="86">INT(E123*0.2)</f>
        <v>4</v>
      </c>
      <c r="G123" s="78"/>
      <c r="H123" s="171"/>
      <c r="I123" s="166">
        <f t="shared" ref="I123:I124" si="87">INT(H123*0.2)</f>
        <v>0</v>
      </c>
      <c r="J123" s="172"/>
      <c r="K123" s="154"/>
      <c r="L123" s="149">
        <f t="shared" si="54"/>
        <v>0</v>
      </c>
      <c r="M123" s="152"/>
      <c r="N123" s="173"/>
      <c r="O123" s="166">
        <f t="shared" ref="O123:O124" si="88">INT(N123*0.2)</f>
        <v>0</v>
      </c>
      <c r="P123" s="185"/>
      <c r="Q123" s="154"/>
      <c r="R123" s="176"/>
      <c r="S123" s="161">
        <f t="shared" si="69"/>
        <v>0</v>
      </c>
      <c r="T123" s="170"/>
      <c r="U123" s="206" t="s">
        <v>188</v>
      </c>
      <c r="V123" s="101"/>
      <c r="W123" s="100"/>
      <c r="X123" s="101"/>
      <c r="Y123" s="101"/>
      <c r="Z123" s="101"/>
      <c r="AA123" s="107"/>
      <c r="AB123" s="107"/>
      <c r="AC123" s="107"/>
      <c r="AD123" s="108"/>
    </row>
    <row r="124" spans="1:30" ht="20.100000000000001" customHeight="1" x14ac:dyDescent="0.3">
      <c r="A124" s="12"/>
      <c r="B124" s="128"/>
      <c r="C124" s="7" t="s">
        <v>170</v>
      </c>
      <c r="D124" s="238" t="s">
        <v>169</v>
      </c>
      <c r="E124" s="33">
        <v>27</v>
      </c>
      <c r="F124" s="135">
        <f t="shared" si="86"/>
        <v>5</v>
      </c>
      <c r="G124" s="78"/>
      <c r="H124" s="171"/>
      <c r="I124" s="166">
        <f t="shared" si="87"/>
        <v>0</v>
      </c>
      <c r="J124" s="172"/>
      <c r="K124" s="154"/>
      <c r="L124" s="149">
        <f t="shared" si="54"/>
        <v>0</v>
      </c>
      <c r="M124" s="152"/>
      <c r="N124" s="173"/>
      <c r="O124" s="166">
        <f t="shared" si="88"/>
        <v>0</v>
      </c>
      <c r="P124" s="185"/>
      <c r="Q124" s="154"/>
      <c r="R124" s="176"/>
      <c r="S124" s="161">
        <f t="shared" si="69"/>
        <v>0</v>
      </c>
      <c r="T124" s="170"/>
      <c r="U124" s="206" t="s">
        <v>188</v>
      </c>
      <c r="V124" s="101"/>
      <c r="W124" s="100"/>
      <c r="X124" s="101"/>
      <c r="Y124" s="101"/>
      <c r="Z124" s="101"/>
      <c r="AA124" s="107"/>
      <c r="AB124" s="107"/>
      <c r="AC124" s="107"/>
      <c r="AD124" s="108"/>
    </row>
    <row r="125" spans="1:30" ht="20.100000000000001" customHeight="1" x14ac:dyDescent="0.3">
      <c r="A125" s="12"/>
      <c r="B125" s="129" t="s">
        <v>34</v>
      </c>
      <c r="C125" s="95" t="s">
        <v>5</v>
      </c>
      <c r="D125" s="225"/>
      <c r="E125" s="42">
        <f>E126+E135+E136+E137+E138+E139+E140+E141+E142</f>
        <v>202</v>
      </c>
      <c r="F125" s="41">
        <f t="shared" ref="F125:T125" si="89">F126+F135+F136+F137+F138+F139+F140+F141+F142</f>
        <v>37</v>
      </c>
      <c r="G125" s="80">
        <f t="shared" si="89"/>
        <v>0</v>
      </c>
      <c r="H125" s="40">
        <f t="shared" si="89"/>
        <v>240</v>
      </c>
      <c r="I125" s="41">
        <f t="shared" si="89"/>
        <v>48</v>
      </c>
      <c r="J125" s="66">
        <f t="shared" si="89"/>
        <v>47</v>
      </c>
      <c r="K125" s="118">
        <f t="shared" si="89"/>
        <v>9</v>
      </c>
      <c r="L125" s="44">
        <f t="shared" si="89"/>
        <v>38</v>
      </c>
      <c r="M125" s="80">
        <f t="shared" si="89"/>
        <v>0</v>
      </c>
      <c r="N125" s="42">
        <f t="shared" si="89"/>
        <v>242</v>
      </c>
      <c r="O125" s="41">
        <f t="shared" si="89"/>
        <v>48</v>
      </c>
      <c r="P125" s="43">
        <f t="shared" si="89"/>
        <v>48</v>
      </c>
      <c r="Q125" s="43">
        <f t="shared" si="89"/>
        <v>3</v>
      </c>
      <c r="R125" s="46">
        <f t="shared" si="89"/>
        <v>6</v>
      </c>
      <c r="S125" s="86">
        <f t="shared" si="89"/>
        <v>39</v>
      </c>
      <c r="T125" s="92">
        <f t="shared" si="89"/>
        <v>0</v>
      </c>
      <c r="U125" s="264"/>
      <c r="V125" s="264"/>
      <c r="W125" s="265"/>
      <c r="X125" s="264"/>
      <c r="Y125" s="265"/>
      <c r="Z125" s="265"/>
      <c r="AA125" s="266"/>
      <c r="AB125" s="272"/>
      <c r="AC125" s="267"/>
      <c r="AD125" s="268"/>
    </row>
    <row r="126" spans="1:30" ht="20.100000000000001" customHeight="1" x14ac:dyDescent="0.3">
      <c r="A126" s="12"/>
      <c r="B126" s="130"/>
      <c r="C126" s="8" t="s">
        <v>64</v>
      </c>
      <c r="D126" s="230" t="s">
        <v>98</v>
      </c>
      <c r="E126" s="182"/>
      <c r="F126" s="146"/>
      <c r="G126" s="147">
        <f>SUM(G127:G134)</f>
        <v>0</v>
      </c>
      <c r="H126" s="30">
        <v>240</v>
      </c>
      <c r="I126" s="135">
        <f>INT(H126*0.2)</f>
        <v>48</v>
      </c>
      <c r="J126" s="215">
        <f>SUM(J127:J134)</f>
        <v>47</v>
      </c>
      <c r="K126" s="58">
        <f>SUM(K127:K134)</f>
        <v>9</v>
      </c>
      <c r="L126" s="44">
        <f t="shared" si="54"/>
        <v>38</v>
      </c>
      <c r="M126" s="77">
        <f>SUM(M127:M134)</f>
        <v>0</v>
      </c>
      <c r="N126" s="33">
        <v>242</v>
      </c>
      <c r="O126" s="135">
        <f>INT(N126*0.2)</f>
        <v>48</v>
      </c>
      <c r="P126" s="45">
        <f>SUM(P127:P134)</f>
        <v>48</v>
      </c>
      <c r="Q126" s="45">
        <f>SUM(Q127:Q134)</f>
        <v>3</v>
      </c>
      <c r="R126" s="46">
        <f>SUM(R127:R134)</f>
        <v>6</v>
      </c>
      <c r="S126" s="86">
        <f t="shared" si="69"/>
        <v>39</v>
      </c>
      <c r="T126" s="89">
        <f>SUM(T127:T134)</f>
        <v>0</v>
      </c>
      <c r="U126" s="264"/>
      <c r="V126" s="264"/>
      <c r="W126" s="265"/>
      <c r="X126" s="264"/>
      <c r="Y126" s="265"/>
      <c r="Z126" s="265"/>
      <c r="AA126" s="266"/>
      <c r="AB126" s="272"/>
      <c r="AC126" s="267"/>
      <c r="AD126" s="268"/>
    </row>
    <row r="127" spans="1:30" ht="20.100000000000001" customHeight="1" x14ac:dyDescent="0.3">
      <c r="A127" s="12"/>
      <c r="B127" s="130"/>
      <c r="C127" s="7"/>
      <c r="D127" s="233" t="s">
        <v>107</v>
      </c>
      <c r="E127" s="180"/>
      <c r="F127" s="151"/>
      <c r="G127" s="152"/>
      <c r="H127" s="136"/>
      <c r="I127" s="137"/>
      <c r="J127" s="122">
        <v>7</v>
      </c>
      <c r="K127" s="115">
        <v>2</v>
      </c>
      <c r="L127" s="32">
        <f t="shared" si="54"/>
        <v>5</v>
      </c>
      <c r="M127" s="78"/>
      <c r="N127" s="140"/>
      <c r="O127" s="137"/>
      <c r="P127" s="35">
        <v>7</v>
      </c>
      <c r="Q127" s="36">
        <v>2</v>
      </c>
      <c r="R127" s="37">
        <v>1</v>
      </c>
      <c r="S127" s="85">
        <f t="shared" si="69"/>
        <v>4</v>
      </c>
      <c r="T127" s="90"/>
      <c r="U127" s="206" t="s">
        <v>188</v>
      </c>
      <c r="V127" s="101"/>
      <c r="W127" s="100"/>
      <c r="X127" s="101"/>
      <c r="Y127" s="101"/>
      <c r="Z127" s="101"/>
      <c r="AA127" s="107"/>
      <c r="AB127" s="107"/>
      <c r="AC127" s="107"/>
      <c r="AD127" s="108"/>
    </row>
    <row r="128" spans="1:30" ht="20.100000000000001" customHeight="1" x14ac:dyDescent="0.3">
      <c r="A128" s="12"/>
      <c r="B128" s="130"/>
      <c r="C128" s="7"/>
      <c r="D128" s="233" t="s">
        <v>99</v>
      </c>
      <c r="E128" s="180"/>
      <c r="F128" s="151"/>
      <c r="G128" s="152"/>
      <c r="H128" s="136"/>
      <c r="I128" s="137"/>
      <c r="J128" s="122">
        <v>5</v>
      </c>
      <c r="K128" s="115">
        <v>0</v>
      </c>
      <c r="L128" s="32">
        <f t="shared" si="54"/>
        <v>5</v>
      </c>
      <c r="M128" s="78"/>
      <c r="N128" s="140"/>
      <c r="O128" s="137"/>
      <c r="P128" s="35">
        <v>5</v>
      </c>
      <c r="Q128" s="36">
        <v>0</v>
      </c>
      <c r="R128" s="37">
        <v>0</v>
      </c>
      <c r="S128" s="85">
        <f t="shared" si="69"/>
        <v>5</v>
      </c>
      <c r="T128" s="90"/>
      <c r="U128" s="206" t="s">
        <v>188</v>
      </c>
      <c r="V128" s="101"/>
      <c r="W128" s="100"/>
      <c r="X128" s="101"/>
      <c r="Y128" s="101"/>
      <c r="Z128" s="101"/>
      <c r="AA128" s="107"/>
      <c r="AB128" s="107"/>
      <c r="AC128" s="107"/>
      <c r="AD128" s="108"/>
    </row>
    <row r="129" spans="1:30" ht="20.100000000000001" customHeight="1" x14ac:dyDescent="0.3">
      <c r="A129" s="12"/>
      <c r="B129" s="130"/>
      <c r="C129" s="7"/>
      <c r="D129" s="233" t="s">
        <v>100</v>
      </c>
      <c r="E129" s="180"/>
      <c r="F129" s="151"/>
      <c r="G129" s="152"/>
      <c r="H129" s="136"/>
      <c r="I129" s="137"/>
      <c r="J129" s="122">
        <v>5</v>
      </c>
      <c r="K129" s="114">
        <v>0</v>
      </c>
      <c r="L129" s="32">
        <f t="shared" si="54"/>
        <v>5</v>
      </c>
      <c r="M129" s="78"/>
      <c r="N129" s="140"/>
      <c r="O129" s="137"/>
      <c r="P129" s="35">
        <v>5</v>
      </c>
      <c r="Q129" s="47">
        <v>0</v>
      </c>
      <c r="R129" s="37">
        <v>0</v>
      </c>
      <c r="S129" s="85">
        <f t="shared" si="69"/>
        <v>5</v>
      </c>
      <c r="T129" s="90"/>
      <c r="U129" s="206" t="s">
        <v>188</v>
      </c>
      <c r="V129" s="101"/>
      <c r="W129" s="100"/>
      <c r="X129" s="101"/>
      <c r="Y129" s="101"/>
      <c r="Z129" s="101"/>
      <c r="AA129" s="107"/>
      <c r="AB129" s="107"/>
      <c r="AC129" s="107"/>
      <c r="AD129" s="108"/>
    </row>
    <row r="130" spans="1:30" ht="20.100000000000001" customHeight="1" x14ac:dyDescent="0.3">
      <c r="A130" s="12"/>
      <c r="B130" s="130"/>
      <c r="C130" s="7"/>
      <c r="D130" s="233" t="s">
        <v>101</v>
      </c>
      <c r="E130" s="180"/>
      <c r="F130" s="151"/>
      <c r="G130" s="152"/>
      <c r="H130" s="136"/>
      <c r="I130" s="137"/>
      <c r="J130" s="122">
        <v>7</v>
      </c>
      <c r="K130" s="115">
        <v>2</v>
      </c>
      <c r="L130" s="32">
        <f t="shared" si="54"/>
        <v>5</v>
      </c>
      <c r="M130" s="78"/>
      <c r="N130" s="140"/>
      <c r="O130" s="137"/>
      <c r="P130" s="35">
        <v>7</v>
      </c>
      <c r="Q130" s="36">
        <v>1</v>
      </c>
      <c r="R130" s="37">
        <v>0</v>
      </c>
      <c r="S130" s="85">
        <f t="shared" si="69"/>
        <v>6</v>
      </c>
      <c r="T130" s="90"/>
      <c r="U130" s="206" t="s">
        <v>188</v>
      </c>
      <c r="V130" s="101"/>
      <c r="W130" s="100"/>
      <c r="X130" s="101"/>
      <c r="Y130" s="101"/>
      <c r="Z130" s="101"/>
      <c r="AA130" s="107"/>
      <c r="AB130" s="107"/>
      <c r="AC130" s="107"/>
      <c r="AD130" s="108"/>
    </row>
    <row r="131" spans="1:30" ht="20.100000000000001" customHeight="1" x14ac:dyDescent="0.3">
      <c r="A131" s="12"/>
      <c r="B131" s="130"/>
      <c r="C131" s="7"/>
      <c r="D131" s="233" t="s">
        <v>108</v>
      </c>
      <c r="E131" s="180"/>
      <c r="F131" s="151"/>
      <c r="G131" s="152"/>
      <c r="H131" s="136"/>
      <c r="I131" s="137"/>
      <c r="J131" s="122">
        <v>7</v>
      </c>
      <c r="K131" s="115">
        <v>3</v>
      </c>
      <c r="L131" s="32">
        <f t="shared" si="54"/>
        <v>4</v>
      </c>
      <c r="M131" s="78"/>
      <c r="N131" s="140"/>
      <c r="O131" s="137"/>
      <c r="P131" s="35">
        <v>7</v>
      </c>
      <c r="Q131" s="36">
        <v>0</v>
      </c>
      <c r="R131" s="37">
        <v>3</v>
      </c>
      <c r="S131" s="85">
        <f t="shared" si="69"/>
        <v>4</v>
      </c>
      <c r="T131" s="90"/>
      <c r="U131" s="206" t="s">
        <v>188</v>
      </c>
      <c r="V131" s="101"/>
      <c r="W131" s="101"/>
      <c r="X131" s="101"/>
      <c r="Y131" s="101"/>
      <c r="Z131" s="101"/>
      <c r="AA131" s="107"/>
      <c r="AB131" s="107"/>
      <c r="AC131" s="107"/>
      <c r="AD131" s="108"/>
    </row>
    <row r="132" spans="1:30" ht="20.100000000000001" customHeight="1" x14ac:dyDescent="0.3">
      <c r="A132" s="12"/>
      <c r="B132" s="130"/>
      <c r="C132" s="7"/>
      <c r="D132" s="233" t="s">
        <v>109</v>
      </c>
      <c r="E132" s="180"/>
      <c r="F132" s="151"/>
      <c r="G132" s="152"/>
      <c r="H132" s="136"/>
      <c r="I132" s="137"/>
      <c r="J132" s="122">
        <v>4</v>
      </c>
      <c r="K132" s="115">
        <v>1</v>
      </c>
      <c r="L132" s="32">
        <f t="shared" si="54"/>
        <v>3</v>
      </c>
      <c r="M132" s="78"/>
      <c r="N132" s="140"/>
      <c r="O132" s="137"/>
      <c r="P132" s="35">
        <v>5</v>
      </c>
      <c r="Q132" s="36">
        <v>0</v>
      </c>
      <c r="R132" s="37">
        <v>2</v>
      </c>
      <c r="S132" s="85">
        <f t="shared" si="69"/>
        <v>3</v>
      </c>
      <c r="T132" s="90"/>
      <c r="U132" s="206" t="s">
        <v>188</v>
      </c>
      <c r="V132" s="99"/>
      <c r="W132" s="100"/>
      <c r="X132" s="101"/>
      <c r="Y132" s="101"/>
      <c r="Z132" s="101"/>
      <c r="AA132" s="107"/>
      <c r="AB132" s="107"/>
      <c r="AC132" s="107"/>
      <c r="AD132" s="108"/>
    </row>
    <row r="133" spans="1:30" ht="20.100000000000001" customHeight="1" x14ac:dyDescent="0.3">
      <c r="A133" s="12"/>
      <c r="B133" s="130"/>
      <c r="C133" s="7"/>
      <c r="D133" s="233" t="s">
        <v>102</v>
      </c>
      <c r="E133" s="180"/>
      <c r="F133" s="151"/>
      <c r="G133" s="152"/>
      <c r="H133" s="136"/>
      <c r="I133" s="137"/>
      <c r="J133" s="122">
        <v>8</v>
      </c>
      <c r="K133" s="115">
        <v>1</v>
      </c>
      <c r="L133" s="32">
        <f t="shared" si="54"/>
        <v>7</v>
      </c>
      <c r="M133" s="78"/>
      <c r="N133" s="140"/>
      <c r="O133" s="137"/>
      <c r="P133" s="35">
        <v>7</v>
      </c>
      <c r="Q133" s="36">
        <v>0</v>
      </c>
      <c r="R133" s="37">
        <v>0</v>
      </c>
      <c r="S133" s="85">
        <f t="shared" si="69"/>
        <v>7</v>
      </c>
      <c r="T133" s="90"/>
      <c r="U133" s="206" t="s">
        <v>188</v>
      </c>
      <c r="V133" s="101"/>
      <c r="W133" s="100"/>
      <c r="X133" s="101"/>
      <c r="Y133" s="101"/>
      <c r="Z133" s="101"/>
      <c r="AA133" s="107"/>
      <c r="AB133" s="107"/>
      <c r="AC133" s="107"/>
      <c r="AD133" s="108"/>
    </row>
    <row r="134" spans="1:30" ht="20.100000000000001" customHeight="1" x14ac:dyDescent="0.3">
      <c r="A134" s="12"/>
      <c r="B134" s="130"/>
      <c r="C134" s="7"/>
      <c r="D134" s="233" t="s">
        <v>103</v>
      </c>
      <c r="E134" s="180"/>
      <c r="F134" s="151"/>
      <c r="G134" s="152"/>
      <c r="H134" s="136"/>
      <c r="I134" s="137"/>
      <c r="J134" s="122">
        <v>4</v>
      </c>
      <c r="K134" s="115">
        <v>0</v>
      </c>
      <c r="L134" s="32">
        <f t="shared" si="54"/>
        <v>4</v>
      </c>
      <c r="M134" s="78"/>
      <c r="N134" s="140"/>
      <c r="O134" s="137"/>
      <c r="P134" s="35">
        <v>5</v>
      </c>
      <c r="Q134" s="36">
        <v>0</v>
      </c>
      <c r="R134" s="48">
        <v>0</v>
      </c>
      <c r="S134" s="85">
        <f t="shared" si="69"/>
        <v>5</v>
      </c>
      <c r="T134" s="90"/>
      <c r="U134" s="206" t="s">
        <v>188</v>
      </c>
      <c r="V134" s="249"/>
      <c r="W134" s="250"/>
      <c r="X134" s="101"/>
      <c r="Y134" s="101"/>
      <c r="Z134" s="101"/>
      <c r="AA134" s="107"/>
      <c r="AB134" s="107"/>
      <c r="AC134" s="107"/>
      <c r="AD134" s="108"/>
    </row>
    <row r="135" spans="1:30" ht="20.100000000000001" customHeight="1" x14ac:dyDescent="0.3">
      <c r="A135" s="12"/>
      <c r="B135" s="130"/>
      <c r="C135" s="7" t="s">
        <v>187</v>
      </c>
      <c r="D135" s="235" t="s">
        <v>179</v>
      </c>
      <c r="E135" s="33">
        <v>30</v>
      </c>
      <c r="F135" s="135">
        <f t="shared" ref="F135:F142" si="90">INT(E135*0.2)</f>
        <v>6</v>
      </c>
      <c r="G135" s="78"/>
      <c r="H135" s="171"/>
      <c r="I135" s="166">
        <f t="shared" ref="I135:I142" si="91">INT(H135*0.2)</f>
        <v>0</v>
      </c>
      <c r="J135" s="172"/>
      <c r="K135" s="154"/>
      <c r="L135" s="149">
        <f t="shared" si="54"/>
        <v>0</v>
      </c>
      <c r="M135" s="152"/>
      <c r="N135" s="173"/>
      <c r="O135" s="166">
        <f t="shared" ref="O135:O142" si="92">INT(N135*0.2)</f>
        <v>0</v>
      </c>
      <c r="P135" s="174"/>
      <c r="Q135" s="175"/>
      <c r="R135" s="176"/>
      <c r="S135" s="161">
        <f t="shared" si="69"/>
        <v>0</v>
      </c>
      <c r="T135" s="170"/>
      <c r="U135" s="206" t="s">
        <v>188</v>
      </c>
      <c r="V135" s="101"/>
      <c r="W135" s="100"/>
      <c r="X135" s="101"/>
      <c r="Y135" s="101"/>
      <c r="Z135" s="101"/>
      <c r="AA135" s="107"/>
      <c r="AB135" s="107"/>
      <c r="AC135" s="107"/>
      <c r="AD135" s="108"/>
    </row>
    <row r="136" spans="1:30" ht="20.100000000000001" customHeight="1" x14ac:dyDescent="0.3">
      <c r="A136" s="12"/>
      <c r="B136" s="130"/>
      <c r="C136" s="7" t="s">
        <v>187</v>
      </c>
      <c r="D136" s="235" t="s">
        <v>180</v>
      </c>
      <c r="E136" s="33">
        <v>23</v>
      </c>
      <c r="F136" s="135">
        <f t="shared" si="90"/>
        <v>4</v>
      </c>
      <c r="G136" s="78"/>
      <c r="H136" s="171"/>
      <c r="I136" s="166">
        <f t="shared" si="91"/>
        <v>0</v>
      </c>
      <c r="J136" s="172"/>
      <c r="K136" s="154"/>
      <c r="L136" s="149">
        <f t="shared" si="54"/>
        <v>0</v>
      </c>
      <c r="M136" s="152"/>
      <c r="N136" s="173"/>
      <c r="O136" s="166">
        <f t="shared" si="92"/>
        <v>0</v>
      </c>
      <c r="P136" s="174"/>
      <c r="Q136" s="175"/>
      <c r="R136" s="176"/>
      <c r="S136" s="161">
        <f t="shared" si="69"/>
        <v>0</v>
      </c>
      <c r="T136" s="170"/>
      <c r="U136" s="206" t="s">
        <v>188</v>
      </c>
      <c r="V136" s="101"/>
      <c r="W136" s="100"/>
      <c r="X136" s="101"/>
      <c r="Y136" s="101"/>
      <c r="Z136" s="101"/>
      <c r="AA136" s="107"/>
      <c r="AB136" s="107"/>
      <c r="AC136" s="107"/>
      <c r="AD136" s="108"/>
    </row>
    <row r="137" spans="1:30" ht="20.100000000000001" customHeight="1" x14ac:dyDescent="0.3">
      <c r="A137" s="12"/>
      <c r="B137" s="130"/>
      <c r="C137" s="7" t="s">
        <v>187</v>
      </c>
      <c r="D137" s="235" t="s">
        <v>181</v>
      </c>
      <c r="E137" s="33">
        <v>20</v>
      </c>
      <c r="F137" s="135">
        <f t="shared" si="90"/>
        <v>4</v>
      </c>
      <c r="G137" s="78"/>
      <c r="H137" s="171"/>
      <c r="I137" s="166">
        <f t="shared" si="91"/>
        <v>0</v>
      </c>
      <c r="J137" s="172"/>
      <c r="K137" s="155"/>
      <c r="L137" s="149">
        <f t="shared" si="54"/>
        <v>0</v>
      </c>
      <c r="M137" s="152"/>
      <c r="N137" s="173"/>
      <c r="O137" s="166">
        <f t="shared" si="92"/>
        <v>0</v>
      </c>
      <c r="P137" s="174"/>
      <c r="Q137" s="188"/>
      <c r="R137" s="176"/>
      <c r="S137" s="161">
        <f t="shared" si="69"/>
        <v>0</v>
      </c>
      <c r="T137" s="170"/>
      <c r="U137" s="206" t="s">
        <v>188</v>
      </c>
      <c r="V137" s="101"/>
      <c r="W137" s="100"/>
      <c r="X137" s="101"/>
      <c r="Y137" s="101"/>
      <c r="Z137" s="101"/>
      <c r="AA137" s="107"/>
      <c r="AB137" s="107"/>
      <c r="AC137" s="107"/>
      <c r="AD137" s="108"/>
    </row>
    <row r="138" spans="1:30" ht="20.100000000000001" customHeight="1" x14ac:dyDescent="0.3">
      <c r="A138" s="12"/>
      <c r="B138" s="130"/>
      <c r="C138" s="7" t="s">
        <v>187</v>
      </c>
      <c r="D138" s="235" t="s">
        <v>182</v>
      </c>
      <c r="E138" s="33">
        <v>29</v>
      </c>
      <c r="F138" s="135">
        <f t="shared" si="90"/>
        <v>5</v>
      </c>
      <c r="G138" s="78"/>
      <c r="H138" s="171"/>
      <c r="I138" s="166">
        <f t="shared" si="91"/>
        <v>0</v>
      </c>
      <c r="J138" s="172"/>
      <c r="K138" s="154"/>
      <c r="L138" s="149">
        <f t="shared" si="54"/>
        <v>0</v>
      </c>
      <c r="M138" s="152"/>
      <c r="N138" s="173"/>
      <c r="O138" s="166">
        <f t="shared" si="92"/>
        <v>0</v>
      </c>
      <c r="P138" s="174"/>
      <c r="Q138" s="175"/>
      <c r="R138" s="176"/>
      <c r="S138" s="161">
        <f t="shared" si="69"/>
        <v>0</v>
      </c>
      <c r="T138" s="170"/>
      <c r="U138" s="206" t="s">
        <v>188</v>
      </c>
      <c r="V138" s="101"/>
      <c r="W138" s="100"/>
      <c r="X138" s="101"/>
      <c r="Y138" s="101"/>
      <c r="Z138" s="101"/>
      <c r="AA138" s="107"/>
      <c r="AB138" s="107"/>
      <c r="AC138" s="107"/>
      <c r="AD138" s="108"/>
    </row>
    <row r="139" spans="1:30" ht="20.100000000000001" customHeight="1" x14ac:dyDescent="0.3">
      <c r="A139" s="12"/>
      <c r="B139" s="130"/>
      <c r="C139" s="7" t="s">
        <v>187</v>
      </c>
      <c r="D139" s="235" t="s">
        <v>183</v>
      </c>
      <c r="E139" s="33">
        <v>28</v>
      </c>
      <c r="F139" s="135">
        <f t="shared" si="90"/>
        <v>5</v>
      </c>
      <c r="G139" s="78"/>
      <c r="H139" s="171"/>
      <c r="I139" s="166">
        <f t="shared" si="91"/>
        <v>0</v>
      </c>
      <c r="J139" s="172"/>
      <c r="K139" s="154"/>
      <c r="L139" s="149">
        <f t="shared" si="54"/>
        <v>0</v>
      </c>
      <c r="M139" s="152"/>
      <c r="N139" s="173"/>
      <c r="O139" s="166">
        <f t="shared" si="92"/>
        <v>0</v>
      </c>
      <c r="P139" s="174"/>
      <c r="Q139" s="175"/>
      <c r="R139" s="176"/>
      <c r="S139" s="161">
        <f t="shared" ref="S139:S142" si="93">P139-Q139-R139</f>
        <v>0</v>
      </c>
      <c r="T139" s="170"/>
      <c r="U139" s="206" t="s">
        <v>188</v>
      </c>
      <c r="V139" s="101"/>
      <c r="W139" s="101"/>
      <c r="X139" s="101"/>
      <c r="Y139" s="101"/>
      <c r="Z139" s="101"/>
      <c r="AA139" s="107"/>
      <c r="AB139" s="107"/>
      <c r="AC139" s="107"/>
      <c r="AD139" s="108"/>
    </row>
    <row r="140" spans="1:30" ht="20.100000000000001" customHeight="1" x14ac:dyDescent="0.3">
      <c r="A140" s="12"/>
      <c r="B140" s="130"/>
      <c r="C140" s="7" t="s">
        <v>187</v>
      </c>
      <c r="D140" s="235" t="s">
        <v>184</v>
      </c>
      <c r="E140" s="33">
        <v>21</v>
      </c>
      <c r="F140" s="135">
        <f t="shared" si="90"/>
        <v>4</v>
      </c>
      <c r="G140" s="78"/>
      <c r="H140" s="171"/>
      <c r="I140" s="166">
        <f t="shared" si="91"/>
        <v>0</v>
      </c>
      <c r="J140" s="172"/>
      <c r="K140" s="154"/>
      <c r="L140" s="149">
        <f t="shared" si="54"/>
        <v>0</v>
      </c>
      <c r="M140" s="152"/>
      <c r="N140" s="173"/>
      <c r="O140" s="166">
        <f t="shared" si="92"/>
        <v>0</v>
      </c>
      <c r="P140" s="174"/>
      <c r="Q140" s="175"/>
      <c r="R140" s="176"/>
      <c r="S140" s="161">
        <f t="shared" si="93"/>
        <v>0</v>
      </c>
      <c r="T140" s="170"/>
      <c r="U140" s="206" t="s">
        <v>188</v>
      </c>
      <c r="V140" s="99"/>
      <c r="W140" s="100"/>
      <c r="X140" s="101"/>
      <c r="Y140" s="101"/>
      <c r="Z140" s="101"/>
      <c r="AA140" s="107"/>
      <c r="AB140" s="107"/>
      <c r="AC140" s="107"/>
      <c r="AD140" s="108"/>
    </row>
    <row r="141" spans="1:30" ht="20.100000000000001" customHeight="1" x14ac:dyDescent="0.3">
      <c r="A141" s="12"/>
      <c r="B141" s="130"/>
      <c r="C141" s="7" t="s">
        <v>187</v>
      </c>
      <c r="D141" s="235" t="s">
        <v>185</v>
      </c>
      <c r="E141" s="33">
        <v>29</v>
      </c>
      <c r="F141" s="135">
        <f t="shared" si="90"/>
        <v>5</v>
      </c>
      <c r="G141" s="78"/>
      <c r="H141" s="171"/>
      <c r="I141" s="166">
        <f t="shared" si="91"/>
        <v>0</v>
      </c>
      <c r="J141" s="172"/>
      <c r="K141" s="154"/>
      <c r="L141" s="149">
        <f t="shared" si="54"/>
        <v>0</v>
      </c>
      <c r="M141" s="152"/>
      <c r="N141" s="173"/>
      <c r="O141" s="166">
        <f t="shared" si="92"/>
        <v>0</v>
      </c>
      <c r="P141" s="174"/>
      <c r="Q141" s="175"/>
      <c r="R141" s="176"/>
      <c r="S141" s="161">
        <f t="shared" si="93"/>
        <v>0</v>
      </c>
      <c r="T141" s="170"/>
      <c r="U141" s="206" t="s">
        <v>188</v>
      </c>
      <c r="V141" s="101"/>
      <c r="W141" s="100"/>
      <c r="X141" s="101"/>
      <c r="Y141" s="101"/>
      <c r="Z141" s="101"/>
      <c r="AA141" s="107"/>
      <c r="AB141" s="107"/>
      <c r="AC141" s="107"/>
      <c r="AD141" s="108"/>
    </row>
    <row r="142" spans="1:30" ht="20.100000000000001" customHeight="1" x14ac:dyDescent="0.3">
      <c r="A142" s="12"/>
      <c r="B142" s="128"/>
      <c r="C142" s="7" t="s">
        <v>187</v>
      </c>
      <c r="D142" s="235" t="s">
        <v>186</v>
      </c>
      <c r="E142" s="33">
        <v>22</v>
      </c>
      <c r="F142" s="135">
        <f t="shared" si="90"/>
        <v>4</v>
      </c>
      <c r="G142" s="78"/>
      <c r="H142" s="171"/>
      <c r="I142" s="166">
        <f t="shared" si="91"/>
        <v>0</v>
      </c>
      <c r="J142" s="172"/>
      <c r="K142" s="154"/>
      <c r="L142" s="149">
        <f t="shared" si="54"/>
        <v>0</v>
      </c>
      <c r="M142" s="152"/>
      <c r="N142" s="173"/>
      <c r="O142" s="166">
        <f t="shared" si="92"/>
        <v>0</v>
      </c>
      <c r="P142" s="174"/>
      <c r="Q142" s="175"/>
      <c r="R142" s="189"/>
      <c r="S142" s="161">
        <f t="shared" si="93"/>
        <v>0</v>
      </c>
      <c r="T142" s="170"/>
      <c r="U142" s="206" t="s">
        <v>188</v>
      </c>
      <c r="V142" s="249"/>
      <c r="W142" s="250"/>
      <c r="X142" s="101"/>
      <c r="Y142" s="101"/>
      <c r="Z142" s="101"/>
      <c r="AA142" s="107"/>
      <c r="AB142" s="107"/>
      <c r="AC142" s="107"/>
      <c r="AD142" s="108"/>
    </row>
    <row r="143" spans="1:30" ht="20.100000000000001" customHeight="1" x14ac:dyDescent="0.3">
      <c r="A143" s="12"/>
      <c r="B143" s="129" t="s">
        <v>62</v>
      </c>
      <c r="C143" s="95" t="s">
        <v>5</v>
      </c>
      <c r="D143" s="225"/>
      <c r="E143" s="42">
        <f>E144+E145+E146+E147+E150</f>
        <v>162</v>
      </c>
      <c r="F143" s="41">
        <f t="shared" ref="F143:T143" si="94">F144+F145+F146+F147+F150</f>
        <v>31</v>
      </c>
      <c r="G143" s="80">
        <f t="shared" si="94"/>
        <v>0</v>
      </c>
      <c r="H143" s="40">
        <f t="shared" si="94"/>
        <v>175</v>
      </c>
      <c r="I143" s="41">
        <f t="shared" si="94"/>
        <v>33</v>
      </c>
      <c r="J143" s="66">
        <f t="shared" si="94"/>
        <v>32</v>
      </c>
      <c r="K143" s="118">
        <f t="shared" si="94"/>
        <v>7</v>
      </c>
      <c r="L143" s="44">
        <f t="shared" si="94"/>
        <v>25</v>
      </c>
      <c r="M143" s="80">
        <f t="shared" si="94"/>
        <v>0</v>
      </c>
      <c r="N143" s="42">
        <f t="shared" si="94"/>
        <v>173</v>
      </c>
      <c r="O143" s="41">
        <f t="shared" si="94"/>
        <v>33</v>
      </c>
      <c r="P143" s="43">
        <f t="shared" si="94"/>
        <v>33</v>
      </c>
      <c r="Q143" s="43">
        <f t="shared" si="94"/>
        <v>5</v>
      </c>
      <c r="R143" s="66">
        <f t="shared" si="94"/>
        <v>2</v>
      </c>
      <c r="S143" s="111">
        <f t="shared" si="94"/>
        <v>26</v>
      </c>
      <c r="T143" s="92">
        <f t="shared" si="94"/>
        <v>0</v>
      </c>
      <c r="U143" s="264"/>
      <c r="V143" s="264"/>
      <c r="W143" s="265"/>
      <c r="X143" s="264"/>
      <c r="Y143" s="265"/>
      <c r="Z143" s="265"/>
      <c r="AA143" s="266"/>
      <c r="AB143" s="272"/>
      <c r="AC143" s="267"/>
      <c r="AD143" s="268"/>
    </row>
    <row r="144" spans="1:30" ht="20.100000000000001" customHeight="1" x14ac:dyDescent="0.3">
      <c r="A144" s="12"/>
      <c r="B144" s="130"/>
      <c r="C144" s="7" t="s">
        <v>170</v>
      </c>
      <c r="D144" s="234" t="s">
        <v>130</v>
      </c>
      <c r="E144" s="33">
        <v>17</v>
      </c>
      <c r="F144" s="135">
        <f t="shared" ref="F144:F147" si="95">INT(E144*0.2)</f>
        <v>3</v>
      </c>
      <c r="G144" s="79"/>
      <c r="H144" s="30">
        <v>17</v>
      </c>
      <c r="I144" s="135">
        <f t="shared" ref="I144:I147" si="96">INT(H144*0.2)</f>
        <v>3</v>
      </c>
      <c r="J144" s="123">
        <v>3</v>
      </c>
      <c r="K144" s="117">
        <v>1</v>
      </c>
      <c r="L144" s="32">
        <f t="shared" ref="L144:L152" si="97">J144-K144</f>
        <v>2</v>
      </c>
      <c r="M144" s="79"/>
      <c r="N144" s="184">
        <v>15</v>
      </c>
      <c r="O144" s="135">
        <f t="shared" ref="O144:O147" si="98">INT(N144*0.2)</f>
        <v>3</v>
      </c>
      <c r="P144" s="38">
        <v>3</v>
      </c>
      <c r="Q144" s="34">
        <v>2</v>
      </c>
      <c r="R144" s="39">
        <v>0</v>
      </c>
      <c r="S144" s="85">
        <f t="shared" ref="S144:S152" si="99">P144-Q144-R144</f>
        <v>1</v>
      </c>
      <c r="T144" s="91"/>
      <c r="U144" s="206" t="s">
        <v>188</v>
      </c>
      <c r="V144" s="99"/>
      <c r="W144" s="251"/>
      <c r="X144" s="101"/>
      <c r="Y144" s="101"/>
      <c r="Z144" s="101"/>
      <c r="AA144" s="107"/>
      <c r="AB144" s="107"/>
      <c r="AC144" s="107"/>
      <c r="AD144" s="108"/>
    </row>
    <row r="145" spans="1:30" ht="20.100000000000001" customHeight="1" x14ac:dyDescent="0.3">
      <c r="A145" s="12"/>
      <c r="B145" s="130"/>
      <c r="C145" s="7" t="s">
        <v>9</v>
      </c>
      <c r="D145" s="233" t="s">
        <v>35</v>
      </c>
      <c r="E145" s="33">
        <v>22</v>
      </c>
      <c r="F145" s="135">
        <f t="shared" si="95"/>
        <v>4</v>
      </c>
      <c r="G145" s="79"/>
      <c r="H145" s="30">
        <v>24</v>
      </c>
      <c r="I145" s="135">
        <f t="shared" si="96"/>
        <v>4</v>
      </c>
      <c r="J145" s="123">
        <v>4</v>
      </c>
      <c r="K145" s="117">
        <v>1</v>
      </c>
      <c r="L145" s="32">
        <f t="shared" si="97"/>
        <v>3</v>
      </c>
      <c r="M145" s="79"/>
      <c r="N145" s="33">
        <v>24</v>
      </c>
      <c r="O145" s="135">
        <f t="shared" si="98"/>
        <v>4</v>
      </c>
      <c r="P145" s="38">
        <v>4</v>
      </c>
      <c r="Q145" s="34">
        <v>0</v>
      </c>
      <c r="R145" s="39">
        <v>0</v>
      </c>
      <c r="S145" s="85">
        <f t="shared" si="99"/>
        <v>4</v>
      </c>
      <c r="T145" s="91"/>
      <c r="U145" s="206" t="s">
        <v>188</v>
      </c>
      <c r="V145" s="99"/>
      <c r="W145" s="100"/>
      <c r="X145" s="101"/>
      <c r="Y145" s="101"/>
      <c r="Z145" s="101"/>
      <c r="AA145" s="107"/>
      <c r="AB145" s="107"/>
      <c r="AC145" s="107"/>
      <c r="AD145" s="108"/>
    </row>
    <row r="146" spans="1:30" ht="20.100000000000001" customHeight="1" x14ac:dyDescent="0.3">
      <c r="A146" s="12"/>
      <c r="B146" s="130"/>
      <c r="C146" s="7" t="s">
        <v>9</v>
      </c>
      <c r="D146" s="233" t="s">
        <v>36</v>
      </c>
      <c r="E146" s="33">
        <v>23</v>
      </c>
      <c r="F146" s="135">
        <f t="shared" si="95"/>
        <v>4</v>
      </c>
      <c r="G146" s="79"/>
      <c r="H146" s="30">
        <v>26</v>
      </c>
      <c r="I146" s="135">
        <f t="shared" si="96"/>
        <v>5</v>
      </c>
      <c r="J146" s="123">
        <v>5</v>
      </c>
      <c r="K146" s="117">
        <v>1</v>
      </c>
      <c r="L146" s="32">
        <f t="shared" si="97"/>
        <v>4</v>
      </c>
      <c r="M146" s="79"/>
      <c r="N146" s="33">
        <v>26</v>
      </c>
      <c r="O146" s="135">
        <f t="shared" si="98"/>
        <v>5</v>
      </c>
      <c r="P146" s="38">
        <v>5</v>
      </c>
      <c r="Q146" s="34">
        <v>2</v>
      </c>
      <c r="R146" s="39">
        <v>0</v>
      </c>
      <c r="S146" s="85">
        <f t="shared" si="99"/>
        <v>3</v>
      </c>
      <c r="T146" s="91"/>
      <c r="U146" s="206" t="s">
        <v>188</v>
      </c>
      <c r="V146" s="99"/>
      <c r="W146" s="100"/>
      <c r="X146" s="101"/>
      <c r="Y146" s="101"/>
      <c r="Z146" s="101"/>
      <c r="AA146" s="107"/>
      <c r="AB146" s="107"/>
      <c r="AC146" s="107"/>
      <c r="AD146" s="108"/>
    </row>
    <row r="147" spans="1:30" ht="20.100000000000001" customHeight="1" x14ac:dyDescent="0.3">
      <c r="A147" s="12"/>
      <c r="B147" s="130"/>
      <c r="C147" s="7" t="s">
        <v>9</v>
      </c>
      <c r="D147" s="224" t="s">
        <v>47</v>
      </c>
      <c r="E147" s="33">
        <v>40</v>
      </c>
      <c r="F147" s="135">
        <f t="shared" si="95"/>
        <v>8</v>
      </c>
      <c r="G147" s="77">
        <f>G148+G149</f>
        <v>0</v>
      </c>
      <c r="H147" s="30">
        <v>42</v>
      </c>
      <c r="I147" s="135">
        <f t="shared" si="96"/>
        <v>8</v>
      </c>
      <c r="J147" s="121">
        <f>J148+J149</f>
        <v>8</v>
      </c>
      <c r="K147" s="196">
        <f>K148+K149</f>
        <v>1</v>
      </c>
      <c r="L147" s="44">
        <f t="shared" si="97"/>
        <v>7</v>
      </c>
      <c r="M147" s="77">
        <f>M148+M149</f>
        <v>0</v>
      </c>
      <c r="N147" s="33">
        <v>42</v>
      </c>
      <c r="O147" s="135">
        <f t="shared" si="98"/>
        <v>8</v>
      </c>
      <c r="P147" s="45">
        <f>P148+P149</f>
        <v>8</v>
      </c>
      <c r="Q147" s="205">
        <f>Q148+Q149</f>
        <v>0</v>
      </c>
      <c r="R147" s="46">
        <f>R148+R149</f>
        <v>0</v>
      </c>
      <c r="S147" s="86">
        <f t="shared" si="99"/>
        <v>8</v>
      </c>
      <c r="T147" s="89">
        <f>T148+T149</f>
        <v>0</v>
      </c>
      <c r="U147" s="264"/>
      <c r="V147" s="264"/>
      <c r="W147" s="265"/>
      <c r="X147" s="264"/>
      <c r="Y147" s="265"/>
      <c r="Z147" s="265"/>
      <c r="AA147" s="266"/>
      <c r="AB147" s="266"/>
      <c r="AC147" s="267"/>
      <c r="AD147" s="268"/>
    </row>
    <row r="148" spans="1:30" ht="20.100000000000001" customHeight="1" x14ac:dyDescent="0.3">
      <c r="A148" s="12"/>
      <c r="B148" s="130"/>
      <c r="C148" s="7" t="s">
        <v>6</v>
      </c>
      <c r="D148" s="233" t="s">
        <v>48</v>
      </c>
      <c r="E148" s="140"/>
      <c r="F148" s="137"/>
      <c r="G148" s="78"/>
      <c r="H148" s="136"/>
      <c r="I148" s="137"/>
      <c r="J148" s="122">
        <v>4</v>
      </c>
      <c r="K148" s="115">
        <v>1</v>
      </c>
      <c r="L148" s="32">
        <f t="shared" si="97"/>
        <v>3</v>
      </c>
      <c r="M148" s="78"/>
      <c r="N148" s="140"/>
      <c r="O148" s="137"/>
      <c r="P148" s="35">
        <v>4</v>
      </c>
      <c r="Q148" s="36">
        <v>0</v>
      </c>
      <c r="R148" s="37">
        <v>0</v>
      </c>
      <c r="S148" s="85">
        <f t="shared" si="99"/>
        <v>4</v>
      </c>
      <c r="T148" s="90"/>
      <c r="U148" s="206" t="s">
        <v>188</v>
      </c>
      <c r="V148" s="252"/>
      <c r="W148" s="252"/>
      <c r="X148" s="101"/>
      <c r="Y148" s="101"/>
      <c r="Z148" s="101"/>
      <c r="AA148" s="107"/>
      <c r="AB148" s="107"/>
      <c r="AC148" s="107"/>
      <c r="AD148" s="244"/>
    </row>
    <row r="149" spans="1:30" ht="20.100000000000001" customHeight="1" x14ac:dyDescent="0.3">
      <c r="A149" s="12"/>
      <c r="B149" s="130"/>
      <c r="C149" s="7" t="s">
        <v>6</v>
      </c>
      <c r="D149" s="233" t="s">
        <v>49</v>
      </c>
      <c r="E149" s="140"/>
      <c r="F149" s="137"/>
      <c r="G149" s="78"/>
      <c r="H149" s="136"/>
      <c r="I149" s="137"/>
      <c r="J149" s="122">
        <v>4</v>
      </c>
      <c r="K149" s="115">
        <v>0</v>
      </c>
      <c r="L149" s="32">
        <f t="shared" si="97"/>
        <v>4</v>
      </c>
      <c r="M149" s="78"/>
      <c r="N149" s="140"/>
      <c r="O149" s="137"/>
      <c r="P149" s="35">
        <v>4</v>
      </c>
      <c r="Q149" s="36">
        <v>0</v>
      </c>
      <c r="R149" s="37">
        <v>0</v>
      </c>
      <c r="S149" s="85">
        <f t="shared" si="99"/>
        <v>4</v>
      </c>
      <c r="T149" s="90"/>
      <c r="U149" s="206" t="s">
        <v>188</v>
      </c>
      <c r="V149" s="99"/>
      <c r="W149" s="253"/>
      <c r="X149" s="101"/>
      <c r="Y149" s="101"/>
      <c r="Z149" s="101"/>
      <c r="AA149" s="107"/>
      <c r="AB149" s="107"/>
      <c r="AC149" s="107"/>
      <c r="AD149" s="244"/>
    </row>
    <row r="150" spans="1:30" ht="20.100000000000001" customHeight="1" x14ac:dyDescent="0.3">
      <c r="A150" s="12"/>
      <c r="B150" s="130"/>
      <c r="C150" s="7" t="s">
        <v>9</v>
      </c>
      <c r="D150" s="224" t="s">
        <v>105</v>
      </c>
      <c r="E150" s="33">
        <v>60</v>
      </c>
      <c r="F150" s="135">
        <f>INT(E150*0.2)</f>
        <v>12</v>
      </c>
      <c r="G150" s="77">
        <f>G151+G152</f>
        <v>0</v>
      </c>
      <c r="H150" s="30">
        <v>66</v>
      </c>
      <c r="I150" s="135">
        <f>INT(H150*0.2)</f>
        <v>13</v>
      </c>
      <c r="J150" s="215">
        <f>J151+J152</f>
        <v>12</v>
      </c>
      <c r="K150" s="58">
        <f>K151+K152</f>
        <v>3</v>
      </c>
      <c r="L150" s="44">
        <f t="shared" si="97"/>
        <v>9</v>
      </c>
      <c r="M150" s="77">
        <f>M151+M152</f>
        <v>0</v>
      </c>
      <c r="N150" s="33">
        <v>66</v>
      </c>
      <c r="O150" s="135">
        <f>INT(N150*0.2)</f>
        <v>13</v>
      </c>
      <c r="P150" s="45">
        <f>P151+P152</f>
        <v>13</v>
      </c>
      <c r="Q150" s="45">
        <f>Q151+Q152</f>
        <v>1</v>
      </c>
      <c r="R150" s="46">
        <f>R151+R152</f>
        <v>2</v>
      </c>
      <c r="S150" s="86">
        <f t="shared" si="99"/>
        <v>10</v>
      </c>
      <c r="T150" s="89">
        <f>T151+T152</f>
        <v>0</v>
      </c>
      <c r="U150" s="264"/>
      <c r="V150" s="264"/>
      <c r="W150" s="265"/>
      <c r="X150" s="264"/>
      <c r="Y150" s="265"/>
      <c r="Z150" s="265"/>
      <c r="AA150" s="266"/>
      <c r="AB150" s="266"/>
      <c r="AC150" s="267"/>
      <c r="AD150" s="268"/>
    </row>
    <row r="151" spans="1:30" ht="20.100000000000001" customHeight="1" x14ac:dyDescent="0.3">
      <c r="A151" s="12"/>
      <c r="B151" s="130"/>
      <c r="C151" s="7" t="s">
        <v>6</v>
      </c>
      <c r="D151" s="233" t="s">
        <v>110</v>
      </c>
      <c r="E151" s="140"/>
      <c r="F151" s="137"/>
      <c r="G151" s="78"/>
      <c r="H151" s="136"/>
      <c r="I151" s="137"/>
      <c r="J151" s="122">
        <v>6</v>
      </c>
      <c r="K151" s="115">
        <v>1</v>
      </c>
      <c r="L151" s="32">
        <f t="shared" si="97"/>
        <v>5</v>
      </c>
      <c r="M151" s="78"/>
      <c r="N151" s="140"/>
      <c r="O151" s="137"/>
      <c r="P151" s="35">
        <v>7</v>
      </c>
      <c r="Q151" s="36">
        <v>1</v>
      </c>
      <c r="R151" s="37">
        <v>2</v>
      </c>
      <c r="S151" s="85">
        <f t="shared" si="99"/>
        <v>4</v>
      </c>
      <c r="T151" s="90"/>
      <c r="U151" s="206" t="s">
        <v>188</v>
      </c>
      <c r="V151" s="100"/>
      <c r="W151" s="100"/>
      <c r="X151" s="101"/>
      <c r="Y151" s="101"/>
      <c r="Z151" s="101"/>
      <c r="AA151" s="107"/>
      <c r="AB151" s="107"/>
      <c r="AC151" s="107"/>
      <c r="AD151" s="108"/>
    </row>
    <row r="152" spans="1:30" ht="20.100000000000001" customHeight="1" x14ac:dyDescent="0.3">
      <c r="A152" s="12"/>
      <c r="B152" s="128"/>
      <c r="C152" s="7" t="s">
        <v>6</v>
      </c>
      <c r="D152" s="233" t="s">
        <v>106</v>
      </c>
      <c r="E152" s="140"/>
      <c r="F152" s="137"/>
      <c r="G152" s="78"/>
      <c r="H152" s="136"/>
      <c r="I152" s="137"/>
      <c r="J152" s="122">
        <v>6</v>
      </c>
      <c r="K152" s="115">
        <v>2</v>
      </c>
      <c r="L152" s="32">
        <f t="shared" si="97"/>
        <v>4</v>
      </c>
      <c r="M152" s="78"/>
      <c r="N152" s="140"/>
      <c r="O152" s="137"/>
      <c r="P152" s="35">
        <v>6</v>
      </c>
      <c r="Q152" s="36">
        <v>0</v>
      </c>
      <c r="R152" s="37">
        <v>0</v>
      </c>
      <c r="S152" s="85">
        <f t="shared" si="99"/>
        <v>6</v>
      </c>
      <c r="T152" s="90"/>
      <c r="U152" s="206" t="s">
        <v>188</v>
      </c>
      <c r="V152" s="101"/>
      <c r="W152" s="100"/>
      <c r="X152" s="101"/>
      <c r="Y152" s="101"/>
      <c r="Z152" s="101"/>
      <c r="AA152" s="107"/>
      <c r="AB152" s="107"/>
      <c r="AC152" s="107"/>
      <c r="AD152" s="108"/>
    </row>
    <row r="153" spans="1:30" ht="20.100000000000001" customHeight="1" x14ac:dyDescent="0.3">
      <c r="A153" s="12"/>
      <c r="B153" s="129" t="s">
        <v>50</v>
      </c>
      <c r="C153" s="95" t="s">
        <v>5</v>
      </c>
      <c r="D153" s="225"/>
      <c r="E153" s="42">
        <f>E155+E156+E157+E158+E154</f>
        <v>314</v>
      </c>
      <c r="F153" s="41">
        <f t="shared" ref="F153:T153" si="100">F155+F156+F157+F158+F154</f>
        <v>61</v>
      </c>
      <c r="G153" s="77">
        <f t="shared" si="100"/>
        <v>0</v>
      </c>
      <c r="H153" s="40">
        <f t="shared" si="100"/>
        <v>314</v>
      </c>
      <c r="I153" s="41">
        <f t="shared" si="100"/>
        <v>61</v>
      </c>
      <c r="J153" s="121">
        <f t="shared" si="100"/>
        <v>36</v>
      </c>
      <c r="K153" s="118">
        <f t="shared" si="100"/>
        <v>19</v>
      </c>
      <c r="L153" s="41">
        <f t="shared" si="100"/>
        <v>17</v>
      </c>
      <c r="M153" s="77">
        <f t="shared" si="100"/>
        <v>0</v>
      </c>
      <c r="N153" s="42">
        <f t="shared" si="100"/>
        <v>347</v>
      </c>
      <c r="O153" s="41">
        <f t="shared" si="100"/>
        <v>68</v>
      </c>
      <c r="P153" s="43">
        <f t="shared" si="100"/>
        <v>29</v>
      </c>
      <c r="Q153" s="43">
        <f t="shared" si="100"/>
        <v>21</v>
      </c>
      <c r="R153" s="67">
        <f t="shared" si="100"/>
        <v>4</v>
      </c>
      <c r="S153" s="86">
        <f t="shared" si="100"/>
        <v>4</v>
      </c>
      <c r="T153" s="89">
        <f t="shared" si="100"/>
        <v>0</v>
      </c>
      <c r="U153" s="264"/>
      <c r="V153" s="264"/>
      <c r="W153" s="265"/>
      <c r="X153" s="264"/>
      <c r="Y153" s="265"/>
      <c r="Z153" s="265"/>
      <c r="AA153" s="266"/>
      <c r="AB153" s="272"/>
      <c r="AC153" s="267"/>
      <c r="AD153" s="268"/>
    </row>
    <row r="154" spans="1:30" ht="20.100000000000001" customHeight="1" x14ac:dyDescent="0.3">
      <c r="A154" s="12"/>
      <c r="B154" s="130"/>
      <c r="C154" s="9" t="s">
        <v>126</v>
      </c>
      <c r="D154" s="233" t="s">
        <v>128</v>
      </c>
      <c r="E154" s="33">
        <v>20</v>
      </c>
      <c r="F154" s="135">
        <f t="shared" ref="F154:F158" si="101">INT(E154*0.2)</f>
        <v>4</v>
      </c>
      <c r="G154" s="79"/>
      <c r="H154" s="30">
        <v>20</v>
      </c>
      <c r="I154" s="135">
        <f t="shared" ref="I154:I158" si="102">INT(H154*0.2)</f>
        <v>4</v>
      </c>
      <c r="J154" s="123">
        <v>4</v>
      </c>
      <c r="K154" s="117">
        <v>0</v>
      </c>
      <c r="L154" s="32">
        <f t="shared" ref="L154:L158" si="103">J154-K154</f>
        <v>4</v>
      </c>
      <c r="M154" s="79"/>
      <c r="N154" s="33">
        <v>20</v>
      </c>
      <c r="O154" s="135">
        <f t="shared" ref="O154:O158" si="104">INT(N154*0.2)</f>
        <v>4</v>
      </c>
      <c r="P154" s="38">
        <v>4</v>
      </c>
      <c r="Q154" s="34">
        <v>1</v>
      </c>
      <c r="R154" s="39">
        <v>1</v>
      </c>
      <c r="S154" s="85">
        <f t="shared" ref="S154:S158" si="105">P154-Q154-R154</f>
        <v>2</v>
      </c>
      <c r="T154" s="91"/>
      <c r="U154" s="206" t="s">
        <v>188</v>
      </c>
      <c r="V154" s="101"/>
      <c r="W154" s="100"/>
      <c r="X154" s="101"/>
      <c r="Y154" s="101"/>
      <c r="Z154" s="101"/>
      <c r="AA154" s="107"/>
      <c r="AB154" s="107"/>
      <c r="AC154" s="107"/>
      <c r="AD154" s="108"/>
    </row>
    <row r="155" spans="1:30" ht="20.100000000000001" customHeight="1" x14ac:dyDescent="0.3">
      <c r="A155" s="12"/>
      <c r="B155" s="130"/>
      <c r="C155" s="9" t="s">
        <v>114</v>
      </c>
      <c r="D155" s="233" t="s">
        <v>97</v>
      </c>
      <c r="E155" s="33">
        <v>84</v>
      </c>
      <c r="F155" s="135">
        <f t="shared" si="101"/>
        <v>16</v>
      </c>
      <c r="G155" s="79"/>
      <c r="H155" s="30">
        <v>84</v>
      </c>
      <c r="I155" s="135">
        <f t="shared" si="102"/>
        <v>16</v>
      </c>
      <c r="J155" s="123">
        <v>16</v>
      </c>
      <c r="K155" s="117">
        <v>14</v>
      </c>
      <c r="L155" s="32">
        <f t="shared" si="103"/>
        <v>2</v>
      </c>
      <c r="M155" s="79"/>
      <c r="N155" s="33">
        <v>93</v>
      </c>
      <c r="O155" s="135">
        <f t="shared" si="104"/>
        <v>18</v>
      </c>
      <c r="P155" s="51">
        <v>8</v>
      </c>
      <c r="Q155" s="34">
        <v>8</v>
      </c>
      <c r="R155" s="39">
        <v>0</v>
      </c>
      <c r="S155" s="85">
        <f t="shared" si="105"/>
        <v>0</v>
      </c>
      <c r="T155" s="91"/>
      <c r="U155" s="206" t="s">
        <v>188</v>
      </c>
      <c r="V155" s="101"/>
      <c r="W155" s="100"/>
      <c r="X155" s="101"/>
      <c r="Y155" s="101"/>
      <c r="Z155" s="101"/>
      <c r="AA155" s="107"/>
      <c r="AB155" s="107"/>
      <c r="AC155" s="107"/>
      <c r="AD155" s="108"/>
    </row>
    <row r="156" spans="1:30" ht="20.100000000000001" customHeight="1" x14ac:dyDescent="0.3">
      <c r="A156" s="12"/>
      <c r="B156" s="130"/>
      <c r="C156" s="7" t="s">
        <v>114</v>
      </c>
      <c r="D156" s="233" t="s">
        <v>111</v>
      </c>
      <c r="E156" s="33">
        <v>36</v>
      </c>
      <c r="F156" s="135">
        <f t="shared" si="101"/>
        <v>7</v>
      </c>
      <c r="G156" s="79"/>
      <c r="H156" s="30">
        <v>36</v>
      </c>
      <c r="I156" s="135">
        <f t="shared" si="102"/>
        <v>7</v>
      </c>
      <c r="J156" s="216">
        <v>4</v>
      </c>
      <c r="K156" s="117">
        <v>0</v>
      </c>
      <c r="L156" s="32">
        <f t="shared" si="103"/>
        <v>4</v>
      </c>
      <c r="M156" s="79"/>
      <c r="N156" s="33">
        <v>40</v>
      </c>
      <c r="O156" s="135">
        <f t="shared" si="104"/>
        <v>8</v>
      </c>
      <c r="P156" s="38">
        <v>8</v>
      </c>
      <c r="Q156" s="34">
        <v>5</v>
      </c>
      <c r="R156" s="39">
        <v>2</v>
      </c>
      <c r="S156" s="85">
        <f t="shared" si="105"/>
        <v>1</v>
      </c>
      <c r="T156" s="91"/>
      <c r="U156" s="206" t="s">
        <v>188</v>
      </c>
      <c r="V156" s="101"/>
      <c r="W156" s="100"/>
      <c r="X156" s="101"/>
      <c r="Y156" s="101"/>
      <c r="Z156" s="101"/>
      <c r="AA156" s="107"/>
      <c r="AB156" s="107"/>
      <c r="AC156" s="107"/>
      <c r="AD156" s="108"/>
    </row>
    <row r="157" spans="1:30" ht="20.100000000000001" customHeight="1" x14ac:dyDescent="0.3">
      <c r="A157" s="12"/>
      <c r="B157" s="130"/>
      <c r="C157" s="7" t="s">
        <v>114</v>
      </c>
      <c r="D157" s="233" t="s">
        <v>115</v>
      </c>
      <c r="E157" s="33">
        <v>138</v>
      </c>
      <c r="F157" s="135">
        <f t="shared" si="101"/>
        <v>27</v>
      </c>
      <c r="G157" s="79"/>
      <c r="H157" s="30">
        <v>138</v>
      </c>
      <c r="I157" s="135">
        <f t="shared" si="102"/>
        <v>27</v>
      </c>
      <c r="J157" s="216">
        <v>5</v>
      </c>
      <c r="K157" s="117">
        <v>2</v>
      </c>
      <c r="L157" s="32">
        <f t="shared" si="103"/>
        <v>3</v>
      </c>
      <c r="M157" s="79"/>
      <c r="N157" s="33">
        <v>154</v>
      </c>
      <c r="O157" s="135">
        <f t="shared" si="104"/>
        <v>30</v>
      </c>
      <c r="P157" s="51">
        <v>5</v>
      </c>
      <c r="Q157" s="34">
        <v>4</v>
      </c>
      <c r="R157" s="39">
        <v>0</v>
      </c>
      <c r="S157" s="85">
        <f t="shared" si="105"/>
        <v>1</v>
      </c>
      <c r="T157" s="91"/>
      <c r="U157" s="206" t="s">
        <v>188</v>
      </c>
      <c r="V157" s="101"/>
      <c r="W157" s="100"/>
      <c r="X157" s="101"/>
      <c r="Y157" s="101"/>
      <c r="Z157" s="101"/>
      <c r="AA157" s="107"/>
      <c r="AB157" s="107"/>
      <c r="AC157" s="107"/>
      <c r="AD157" s="108"/>
    </row>
    <row r="158" spans="1:30" ht="20.100000000000001" customHeight="1" x14ac:dyDescent="0.3">
      <c r="A158" s="13"/>
      <c r="B158" s="128"/>
      <c r="C158" s="7" t="s">
        <v>114</v>
      </c>
      <c r="D158" s="233" t="s">
        <v>124</v>
      </c>
      <c r="E158" s="33">
        <v>36</v>
      </c>
      <c r="F158" s="135">
        <f t="shared" si="101"/>
        <v>7</v>
      </c>
      <c r="G158" s="78"/>
      <c r="H158" s="30">
        <v>36</v>
      </c>
      <c r="I158" s="135">
        <f t="shared" si="102"/>
        <v>7</v>
      </c>
      <c r="J158" s="126">
        <v>7</v>
      </c>
      <c r="K158" s="117">
        <v>3</v>
      </c>
      <c r="L158" s="32">
        <f t="shared" si="103"/>
        <v>4</v>
      </c>
      <c r="M158" s="79"/>
      <c r="N158" s="33">
        <v>40</v>
      </c>
      <c r="O158" s="135">
        <f t="shared" si="104"/>
        <v>8</v>
      </c>
      <c r="P158" s="51">
        <v>4</v>
      </c>
      <c r="Q158" s="34">
        <v>3</v>
      </c>
      <c r="R158" s="37">
        <v>1</v>
      </c>
      <c r="S158" s="85">
        <f t="shared" si="105"/>
        <v>0</v>
      </c>
      <c r="T158" s="90"/>
      <c r="U158" s="206" t="s">
        <v>188</v>
      </c>
      <c r="V158" s="101"/>
      <c r="W158" s="100"/>
      <c r="X158" s="101"/>
      <c r="Y158" s="101"/>
      <c r="Z158" s="101"/>
      <c r="AA158" s="107"/>
      <c r="AB158" s="107"/>
      <c r="AC158" s="107"/>
      <c r="AD158" s="108"/>
    </row>
    <row r="159" spans="1:30" ht="33.75" customHeight="1" thickBot="1" x14ac:dyDescent="0.35">
      <c r="A159" s="307" t="s">
        <v>116</v>
      </c>
      <c r="B159" s="308"/>
      <c r="C159" s="308"/>
      <c r="D159" s="309"/>
      <c r="E159" s="70">
        <f t="shared" ref="E159:T159" si="106">E153+E16+E143+E125+E116+E102+E91+E74+E48+E44+E23+E7</f>
        <v>2778</v>
      </c>
      <c r="F159" s="69">
        <f t="shared" si="106"/>
        <v>528</v>
      </c>
      <c r="G159" s="256">
        <f t="shared" si="106"/>
        <v>0</v>
      </c>
      <c r="H159" s="68">
        <f t="shared" si="106"/>
        <v>3034</v>
      </c>
      <c r="I159" s="69">
        <f t="shared" si="106"/>
        <v>583</v>
      </c>
      <c r="J159" s="127">
        <f t="shared" si="106"/>
        <v>438</v>
      </c>
      <c r="K159" s="72">
        <f t="shared" si="106"/>
        <v>120</v>
      </c>
      <c r="L159" s="73">
        <f t="shared" si="106"/>
        <v>318</v>
      </c>
      <c r="M159" s="256">
        <f t="shared" si="106"/>
        <v>0</v>
      </c>
      <c r="N159" s="70">
        <f t="shared" si="106"/>
        <v>2952</v>
      </c>
      <c r="O159" s="69">
        <f t="shared" si="106"/>
        <v>569</v>
      </c>
      <c r="P159" s="71">
        <f t="shared" si="106"/>
        <v>451</v>
      </c>
      <c r="Q159" s="72">
        <f t="shared" si="106"/>
        <v>125</v>
      </c>
      <c r="R159" s="74">
        <f t="shared" si="106"/>
        <v>58</v>
      </c>
      <c r="S159" s="87">
        <f t="shared" si="106"/>
        <v>268</v>
      </c>
      <c r="T159" s="257">
        <f t="shared" si="106"/>
        <v>0</v>
      </c>
      <c r="U159" s="297"/>
      <c r="V159" s="297"/>
      <c r="W159" s="298"/>
      <c r="X159" s="297"/>
      <c r="Y159" s="298"/>
      <c r="Z159" s="299"/>
      <c r="AA159" s="299"/>
      <c r="AB159" s="298"/>
      <c r="AC159" s="300"/>
      <c r="AD159" s="301"/>
    </row>
    <row r="162" spans="1:1" x14ac:dyDescent="0.3">
      <c r="A162" s="1" t="s">
        <v>178</v>
      </c>
    </row>
  </sheetData>
  <autoFilter ref="A6:AD159" xr:uid="{00000000-0009-0000-0000-000000000000}"/>
  <mergeCells count="17">
    <mergeCell ref="U5:W5"/>
    <mergeCell ref="A1:AD1"/>
    <mergeCell ref="A3:AD3"/>
    <mergeCell ref="X5:Z5"/>
    <mergeCell ref="AA5:AA6"/>
    <mergeCell ref="AB5:AB6"/>
    <mergeCell ref="AC5:AC6"/>
    <mergeCell ref="AD5:AD6"/>
    <mergeCell ref="D5:D6"/>
    <mergeCell ref="C5:C6"/>
    <mergeCell ref="B5:B6"/>
    <mergeCell ref="A5:A6"/>
    <mergeCell ref="A159:D159"/>
    <mergeCell ref="A4:D4"/>
    <mergeCell ref="E5:G5"/>
    <mergeCell ref="H5:M5"/>
    <mergeCell ref="N5:T5"/>
  </mergeCells>
  <phoneticPr fontId="1" type="noConversion"/>
  <dataValidations count="4">
    <dataValidation type="list" allowBlank="1" showInputMessage="1" showErrorMessage="1" sqref="X45:Y47 X151:Y152 X9:Y10 X12:Y15 X19:Y22 X25:Y28 X30:Y31 X33:Y37 X39:Y40 X42:Y43 X49:Y49 X51:Y63 X65:Y70 X72:Y73 X92:Y96 X98:Y101 X104:Y109 X111:Y115 X117:Y119 X121:Y124 X127:Y142 X144:Y146 X148:Y149 X154:Y158 X17:Y17" xr:uid="{5C3DD5A0-E5AA-4520-9B6A-F7C21F9D9B4F}">
      <formula1>"Ｘ, ○"</formula1>
    </dataValidation>
    <dataValidation type="list" allowBlank="1" showInputMessage="1" prompt="'(4)기타'를 선택한 경우 괄호 안에 내용 작성" sqref="AC9:AC10 AC12:AC15 AC19:AC22 AC25:AC28 AC30:AC31 AC33:AC37 AC39:AC40 AC42:AC43 AC45:AC47 AC49 AC51:AC63 AC65:AC70 AC72:AC73 AC92:AC96 AC98:AC101 AC104:AC109 AC111:AC115 AC117:AC119 AC121:AC124 AC127:AC142 AC144:AC146 AC148:AC149 AC151:AC152 AC154:AC158 AC17" xr:uid="{6CC767B7-B55C-4B2A-830B-ECACFB72C88F}">
      <formula1>"(1) 면접점수가 높은 자, (2) 실기점수가 높은 자, (3) 성적 중 학과특성과 관련된 공통교양 성적 우수자, (4) 기타(    )"</formula1>
    </dataValidation>
    <dataValidation type="list" allowBlank="1" showInputMessage="1" prompt="(  )안에 비율 작성" sqref="AB9:AB10 AB12:AB15 AB19:AB22 AB25:AB28 AB30:AB31 AB33:AB37 AB39:AB40 AB42:AB43 AB45:AB47 AB49 AB51:AB63 AB65:AB70 AB72:AB73 AB92:AB96 AB98:AB101 AB104:AB109 AB111:AB115 AB117:AB119 AB121:AB124 AB127:AB142 AB144:AB146 AB148:AB149 AB151:AB152 AB154:AB158 AB17" xr:uid="{E961261E-BE1F-4AE2-9B32-FAEE726DA3E5}">
      <formula1>"(1) 학업성적(100%), (2) 성적(     %) + 면접(     %), (3) 성적(     %) + 면접(     %) + 실기(     %)"</formula1>
    </dataValidation>
    <dataValidation type="list" allowBlank="1" showInputMessage="1" showErrorMessage="1" prompt="면접으로만 선발하는 경우 '성적+면접'으로 선택, 반영비율 작성 시 성적 0%로 작성" sqref="AA9:AA10 AA12:AA15 AA19:AA22 AA25:AA28 AA30:AA31 AA33:AA37 AA39:AA40 AA42:AA43 AA45:AA47 AA49 AA51:AA63 AA65:AA70 AA72:AA73 AA92:AA96 AA98:AA101 AA104:AA109 AA111:AA115 AA117:AA119 AA121:AA124 AA127:AA142 AA144:AA146 AA148:AA149 AA151:AA152 AA154:AA158 AA17" xr:uid="{0839E60A-3213-4114-97B7-8AE0728DEB7F}">
      <formula1>"(1) 학업성적순, (2) 성적+면접, (3) 성적+면접+실기고사"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5538A-8EDA-41D4-9F72-4DFA3808E588}">
  <sheetPr>
    <tabColor rgb="FFFF0000"/>
  </sheetPr>
  <dimension ref="A1:T164"/>
  <sheetViews>
    <sheetView showZeros="0" zoomScale="85" zoomScaleNormal="85" workbookViewId="0">
      <pane ySplit="6" topLeftCell="A7" activePane="bottomLeft" state="frozen"/>
      <selection pane="bottomLeft" activeCell="K4" sqref="K4"/>
    </sheetView>
  </sheetViews>
  <sheetFormatPr defaultRowHeight="16.5" x14ac:dyDescent="0.3"/>
  <cols>
    <col min="1" max="1" width="5.5" style="1" bestFit="1" customWidth="1"/>
    <col min="2" max="2" width="15.875" style="1" customWidth="1"/>
    <col min="3" max="3" width="9" style="1"/>
    <col min="4" max="4" width="28.125" style="1" customWidth="1"/>
    <col min="5" max="13" width="11.625" style="1" customWidth="1"/>
    <col min="14" max="14" width="13.625" style="1" customWidth="1"/>
    <col min="15" max="15" width="14.875" style="1" customWidth="1"/>
    <col min="16" max="16" width="17.25" style="1" customWidth="1"/>
    <col min="17" max="17" width="9" style="1" customWidth="1"/>
    <col min="18" max="18" width="27.375" style="1" customWidth="1"/>
    <col min="19" max="19" width="36.125" style="103" customWidth="1"/>
    <col min="20" max="20" width="39.375" customWidth="1"/>
  </cols>
  <sheetData>
    <row r="1" spans="1:20" ht="39.75" x14ac:dyDescent="0.3">
      <c r="A1" s="334" t="s">
        <v>207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</row>
    <row r="2" spans="1:20" ht="8.25" customHeight="1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02"/>
      <c r="T2" s="2"/>
    </row>
    <row r="3" spans="1:20" s="4" customFormat="1" ht="106.5" customHeight="1" thickBot="1" x14ac:dyDescent="0.35">
      <c r="A3" s="318" t="s">
        <v>210</v>
      </c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20"/>
    </row>
    <row r="4" spans="1:20" ht="47.25" customHeight="1" thickBot="1" x14ac:dyDescent="0.35">
      <c r="A4" s="341" t="s">
        <v>189</v>
      </c>
      <c r="B4" s="341"/>
      <c r="C4" s="341"/>
      <c r="D4" s="341"/>
      <c r="S4"/>
    </row>
    <row r="5" spans="1:20" s="3" customFormat="1" ht="24.75" customHeight="1" thickBot="1" x14ac:dyDescent="0.35">
      <c r="A5" s="332" t="s">
        <v>0</v>
      </c>
      <c r="B5" s="330" t="s">
        <v>1</v>
      </c>
      <c r="C5" s="330" t="s">
        <v>2</v>
      </c>
      <c r="D5" s="328" t="s">
        <v>3</v>
      </c>
      <c r="E5" s="342" t="s">
        <v>205</v>
      </c>
      <c r="F5" s="342"/>
      <c r="G5" s="343"/>
      <c r="H5" s="344" t="s">
        <v>204</v>
      </c>
      <c r="I5" s="342"/>
      <c r="J5" s="343"/>
      <c r="K5" s="344" t="s">
        <v>203</v>
      </c>
      <c r="L5" s="342"/>
      <c r="M5" s="343"/>
      <c r="N5" s="314" t="s">
        <v>199</v>
      </c>
      <c r="O5" s="315"/>
      <c r="P5" s="316"/>
      <c r="Q5" s="321" t="s">
        <v>56</v>
      </c>
      <c r="R5" s="316"/>
      <c r="S5" s="324" t="s">
        <v>55</v>
      </c>
      <c r="T5" s="326" t="s">
        <v>197</v>
      </c>
    </row>
    <row r="6" spans="1:20" s="3" customFormat="1" ht="65.25" customHeight="1" thickTop="1" thickBot="1" x14ac:dyDescent="0.35">
      <c r="A6" s="340"/>
      <c r="B6" s="339"/>
      <c r="C6" s="339"/>
      <c r="D6" s="338"/>
      <c r="E6" s="290" t="s">
        <v>153</v>
      </c>
      <c r="F6" s="289" t="s">
        <v>202</v>
      </c>
      <c r="G6" s="288" t="s">
        <v>201</v>
      </c>
      <c r="H6" s="290" t="s">
        <v>133</v>
      </c>
      <c r="I6" s="289" t="s">
        <v>202</v>
      </c>
      <c r="J6" s="288" t="s">
        <v>201</v>
      </c>
      <c r="K6" s="290" t="s">
        <v>129</v>
      </c>
      <c r="L6" s="289" t="s">
        <v>202</v>
      </c>
      <c r="M6" s="288" t="s">
        <v>201</v>
      </c>
      <c r="N6" s="292" t="s">
        <v>209</v>
      </c>
      <c r="O6" s="287" t="s">
        <v>194</v>
      </c>
      <c r="P6" s="285" t="s">
        <v>198</v>
      </c>
      <c r="Q6" s="286" t="s">
        <v>51</v>
      </c>
      <c r="R6" s="285" t="s">
        <v>193</v>
      </c>
      <c r="S6" s="336"/>
      <c r="T6" s="337"/>
    </row>
    <row r="7" spans="1:20" ht="20.100000000000001" customHeight="1" thickTop="1" x14ac:dyDescent="0.3">
      <c r="A7" s="12" t="s">
        <v>118</v>
      </c>
      <c r="B7" s="129" t="s">
        <v>211</v>
      </c>
      <c r="C7" s="95" t="s">
        <v>5</v>
      </c>
      <c r="D7" s="225"/>
      <c r="E7" s="42">
        <f>E8</f>
        <v>85</v>
      </c>
      <c r="F7" s="41">
        <f>F8</f>
        <v>4</v>
      </c>
      <c r="G7" s="80">
        <f t="shared" ref="G7:M7" si="0">G8+G9+G10</f>
        <v>0</v>
      </c>
      <c r="H7" s="40">
        <f>H8</f>
        <v>85</v>
      </c>
      <c r="I7" s="41">
        <f>I8</f>
        <v>4</v>
      </c>
      <c r="J7" s="80">
        <f t="shared" si="0"/>
        <v>0</v>
      </c>
      <c r="K7" s="42">
        <f>K8</f>
        <v>85</v>
      </c>
      <c r="L7" s="41">
        <f>L8</f>
        <v>4</v>
      </c>
      <c r="M7" s="92">
        <f t="shared" si="0"/>
        <v>0</v>
      </c>
      <c r="N7" s="264"/>
      <c r="O7" s="264"/>
      <c r="P7" s="265"/>
      <c r="Q7" s="264"/>
      <c r="R7" s="266"/>
      <c r="S7" s="267"/>
      <c r="T7" s="268"/>
    </row>
    <row r="8" spans="1:20" ht="20.100000000000001" customHeight="1" x14ac:dyDescent="0.3">
      <c r="A8" s="12"/>
      <c r="B8" s="128"/>
      <c r="C8" s="7" t="s">
        <v>9</v>
      </c>
      <c r="D8" s="276" t="s">
        <v>212</v>
      </c>
      <c r="E8" s="33">
        <v>85</v>
      </c>
      <c r="F8" s="275">
        <f>INT(E8*0.05)</f>
        <v>4</v>
      </c>
      <c r="G8" s="79"/>
      <c r="H8" s="30">
        <v>85</v>
      </c>
      <c r="I8" s="275">
        <f>INT(H8*0.05)</f>
        <v>4</v>
      </c>
      <c r="J8" s="79"/>
      <c r="K8" s="33">
        <v>85</v>
      </c>
      <c r="L8" s="274">
        <f>INT(K8*0.05)</f>
        <v>4</v>
      </c>
      <c r="M8" s="91"/>
      <c r="N8" s="291"/>
      <c r="O8" s="100"/>
      <c r="P8" s="100"/>
      <c r="Q8" s="101"/>
      <c r="R8" s="107"/>
      <c r="S8" s="107"/>
      <c r="T8" s="108"/>
    </row>
    <row r="9" spans="1:20" ht="20.100000000000001" customHeight="1" x14ac:dyDescent="0.3">
      <c r="A9" s="12"/>
      <c r="B9" s="130" t="s">
        <v>4</v>
      </c>
      <c r="C9" s="97" t="s">
        <v>5</v>
      </c>
      <c r="D9" s="223"/>
      <c r="E9" s="26">
        <f t="shared" ref="E9:M9" si="1">E10+E13+E16+E17</f>
        <v>339</v>
      </c>
      <c r="F9" s="25">
        <f t="shared" si="1"/>
        <v>15</v>
      </c>
      <c r="G9" s="76">
        <f t="shared" si="1"/>
        <v>0</v>
      </c>
      <c r="H9" s="24">
        <f t="shared" si="1"/>
        <v>338</v>
      </c>
      <c r="I9" s="25">
        <f t="shared" si="1"/>
        <v>15</v>
      </c>
      <c r="J9" s="76">
        <f t="shared" si="1"/>
        <v>0</v>
      </c>
      <c r="K9" s="26">
        <f t="shared" si="1"/>
        <v>376</v>
      </c>
      <c r="L9" s="25">
        <f t="shared" si="1"/>
        <v>16</v>
      </c>
      <c r="M9" s="88">
        <f t="shared" si="1"/>
        <v>0</v>
      </c>
      <c r="N9" s="258"/>
      <c r="O9" s="258"/>
      <c r="P9" s="259"/>
      <c r="Q9" s="258"/>
      <c r="R9" s="261"/>
      <c r="S9" s="262"/>
      <c r="T9" s="263"/>
    </row>
    <row r="10" spans="1:20" ht="20.100000000000001" customHeight="1" x14ac:dyDescent="0.3">
      <c r="A10" s="12"/>
      <c r="B10" s="130"/>
      <c r="C10" s="7" t="s">
        <v>64</v>
      </c>
      <c r="D10" s="224" t="s">
        <v>67</v>
      </c>
      <c r="E10" s="33">
        <v>188</v>
      </c>
      <c r="F10" s="275">
        <f>INT(E10*0.05)</f>
        <v>9</v>
      </c>
      <c r="G10" s="77">
        <f>G11+G12</f>
        <v>0</v>
      </c>
      <c r="H10" s="30">
        <v>188</v>
      </c>
      <c r="I10" s="275">
        <f>INT(H10*0.05)</f>
        <v>9</v>
      </c>
      <c r="J10" s="77">
        <f>J11+J12</f>
        <v>0</v>
      </c>
      <c r="K10" s="31">
        <v>209</v>
      </c>
      <c r="L10" s="274">
        <f>INT(K10*0.05)</f>
        <v>10</v>
      </c>
      <c r="M10" s="89">
        <f>M11+M12</f>
        <v>0</v>
      </c>
      <c r="N10" s="264"/>
      <c r="O10" s="264"/>
      <c r="P10" s="265"/>
      <c r="Q10" s="264"/>
      <c r="R10" s="266"/>
      <c r="S10" s="267"/>
      <c r="T10" s="268"/>
    </row>
    <row r="11" spans="1:20" ht="20.100000000000001" customHeight="1" x14ac:dyDescent="0.3">
      <c r="A11" s="12"/>
      <c r="B11" s="130"/>
      <c r="C11" s="7"/>
      <c r="D11" s="276" t="s">
        <v>68</v>
      </c>
      <c r="E11" s="140"/>
      <c r="F11" s="137"/>
      <c r="G11" s="78"/>
      <c r="H11" s="136"/>
      <c r="I11" s="137"/>
      <c r="J11" s="78"/>
      <c r="K11" s="140"/>
      <c r="L11" s="137"/>
      <c r="M11" s="220"/>
      <c r="N11" s="291"/>
      <c r="O11" s="273"/>
      <c r="P11" s="240"/>
      <c r="Q11" s="101"/>
      <c r="R11" s="107"/>
      <c r="S11" s="107"/>
      <c r="T11" s="108"/>
    </row>
    <row r="12" spans="1:20" ht="20.100000000000001" customHeight="1" x14ac:dyDescent="0.3">
      <c r="A12" s="12"/>
      <c r="B12" s="130"/>
      <c r="C12" s="7"/>
      <c r="D12" s="276" t="s">
        <v>69</v>
      </c>
      <c r="E12" s="140"/>
      <c r="F12" s="137"/>
      <c r="G12" s="78"/>
      <c r="H12" s="136"/>
      <c r="I12" s="137"/>
      <c r="J12" s="78"/>
      <c r="K12" s="140"/>
      <c r="L12" s="137"/>
      <c r="M12" s="90"/>
      <c r="N12" s="291"/>
      <c r="O12" s="240"/>
      <c r="P12" s="240"/>
      <c r="Q12" s="101"/>
      <c r="R12" s="107"/>
      <c r="S12" s="107"/>
      <c r="T12" s="108"/>
    </row>
    <row r="13" spans="1:20" ht="20.100000000000001" customHeight="1" x14ac:dyDescent="0.3">
      <c r="A13" s="12"/>
      <c r="B13" s="130"/>
      <c r="C13" s="7" t="s">
        <v>64</v>
      </c>
      <c r="D13" s="224" t="s">
        <v>70</v>
      </c>
      <c r="E13" s="33">
        <v>71</v>
      </c>
      <c r="F13" s="275">
        <f>INT(E13*0.05)</f>
        <v>3</v>
      </c>
      <c r="G13" s="77">
        <f>G14+G15</f>
        <v>0</v>
      </c>
      <c r="H13" s="30">
        <v>71</v>
      </c>
      <c r="I13" s="275">
        <f>INT(H13*0.05)</f>
        <v>3</v>
      </c>
      <c r="J13" s="77">
        <f>J14+J15</f>
        <v>0</v>
      </c>
      <c r="K13" s="31">
        <v>79</v>
      </c>
      <c r="L13" s="274">
        <f>INT(K13*0.05)</f>
        <v>3</v>
      </c>
      <c r="M13" s="89">
        <f>M14+M15</f>
        <v>0</v>
      </c>
      <c r="N13" s="269"/>
      <c r="O13" s="269"/>
      <c r="P13" s="270"/>
      <c r="Q13" s="264"/>
      <c r="R13" s="266"/>
      <c r="S13" s="267"/>
      <c r="T13" s="268"/>
    </row>
    <row r="14" spans="1:20" ht="20.100000000000001" customHeight="1" x14ac:dyDescent="0.3">
      <c r="A14" s="12"/>
      <c r="B14" s="130"/>
      <c r="C14" s="7"/>
      <c r="D14" s="276" t="s">
        <v>37</v>
      </c>
      <c r="E14" s="140"/>
      <c r="F14" s="137"/>
      <c r="G14" s="78"/>
      <c r="H14" s="136"/>
      <c r="I14" s="137"/>
      <c r="J14" s="78"/>
      <c r="K14" s="140"/>
      <c r="L14" s="137"/>
      <c r="M14" s="220"/>
      <c r="N14" s="291"/>
      <c r="O14" s="101"/>
      <c r="P14" s="101"/>
      <c r="Q14" s="101"/>
      <c r="R14" s="107"/>
      <c r="S14" s="107"/>
      <c r="T14" s="108"/>
    </row>
    <row r="15" spans="1:20" ht="20.100000000000001" customHeight="1" x14ac:dyDescent="0.3">
      <c r="A15" s="12"/>
      <c r="B15" s="130"/>
      <c r="C15" s="7" t="s">
        <v>63</v>
      </c>
      <c r="D15" s="276" t="s">
        <v>71</v>
      </c>
      <c r="E15" s="140"/>
      <c r="F15" s="137"/>
      <c r="G15" s="78"/>
      <c r="H15" s="136"/>
      <c r="I15" s="137"/>
      <c r="J15" s="78"/>
      <c r="K15" s="140"/>
      <c r="L15" s="137"/>
      <c r="M15" s="90"/>
      <c r="N15" s="291"/>
      <c r="O15" s="101"/>
      <c r="P15" s="101"/>
      <c r="Q15" s="101"/>
      <c r="R15" s="107"/>
      <c r="S15" s="107"/>
      <c r="T15" s="108"/>
    </row>
    <row r="16" spans="1:20" ht="20.100000000000001" customHeight="1" x14ac:dyDescent="0.3">
      <c r="A16" s="12"/>
      <c r="B16" s="130"/>
      <c r="C16" s="7" t="s">
        <v>7</v>
      </c>
      <c r="D16" s="276" t="s">
        <v>8</v>
      </c>
      <c r="E16" s="33">
        <v>31</v>
      </c>
      <c r="F16" s="275">
        <f>INT(E16*0.05)</f>
        <v>1</v>
      </c>
      <c r="G16" s="79"/>
      <c r="H16" s="30">
        <v>30</v>
      </c>
      <c r="I16" s="275">
        <f>INT(H16*0.05)</f>
        <v>1</v>
      </c>
      <c r="J16" s="79"/>
      <c r="K16" s="33">
        <v>33</v>
      </c>
      <c r="L16" s="274">
        <f>INT(K16*0.05)</f>
        <v>1</v>
      </c>
      <c r="M16" s="219"/>
      <c r="N16" s="291"/>
      <c r="O16" s="99"/>
      <c r="P16" s="241"/>
      <c r="Q16" s="101"/>
      <c r="R16" s="107"/>
      <c r="S16" s="107"/>
      <c r="T16" s="242"/>
    </row>
    <row r="17" spans="1:20" ht="20.100000000000001" customHeight="1" x14ac:dyDescent="0.3">
      <c r="A17" s="12"/>
      <c r="B17" s="128"/>
      <c r="C17" s="7" t="s">
        <v>7</v>
      </c>
      <c r="D17" s="276" t="s">
        <v>72</v>
      </c>
      <c r="E17" s="33">
        <v>49</v>
      </c>
      <c r="F17" s="275">
        <f>INT(E17*0.05)</f>
        <v>2</v>
      </c>
      <c r="G17" s="79"/>
      <c r="H17" s="30">
        <v>49</v>
      </c>
      <c r="I17" s="275">
        <f>INT(H17*0.05)</f>
        <v>2</v>
      </c>
      <c r="J17" s="79"/>
      <c r="K17" s="33">
        <v>55</v>
      </c>
      <c r="L17" s="274">
        <f>INT(K17*0.05)</f>
        <v>2</v>
      </c>
      <c r="M17" s="219"/>
      <c r="N17" s="291"/>
      <c r="O17" s="99"/>
      <c r="P17" s="100"/>
      <c r="Q17" s="101"/>
      <c r="R17" s="107"/>
      <c r="S17" s="107"/>
      <c r="T17" s="108"/>
    </row>
    <row r="18" spans="1:20" ht="20.100000000000001" customHeight="1" x14ac:dyDescent="0.3">
      <c r="A18" s="12"/>
      <c r="B18" s="129" t="s">
        <v>171</v>
      </c>
      <c r="C18" s="95" t="s">
        <v>5</v>
      </c>
      <c r="D18" s="225"/>
      <c r="E18" s="42">
        <f>E19+E20</f>
        <v>213</v>
      </c>
      <c r="F18" s="41">
        <f t="shared" ref="F18:M18" si="2">F19+F20</f>
        <v>9</v>
      </c>
      <c r="G18" s="80">
        <f t="shared" si="2"/>
        <v>0</v>
      </c>
      <c r="H18" s="40">
        <f t="shared" si="2"/>
        <v>291</v>
      </c>
      <c r="I18" s="41">
        <f t="shared" si="2"/>
        <v>13</v>
      </c>
      <c r="J18" s="80">
        <f t="shared" si="2"/>
        <v>0</v>
      </c>
      <c r="K18" s="42">
        <f t="shared" si="2"/>
        <v>112</v>
      </c>
      <c r="L18" s="41">
        <f t="shared" si="2"/>
        <v>5</v>
      </c>
      <c r="M18" s="92">
        <f t="shared" si="2"/>
        <v>0</v>
      </c>
      <c r="N18" s="264"/>
      <c r="O18" s="264"/>
      <c r="P18" s="265"/>
      <c r="Q18" s="264"/>
      <c r="R18" s="266"/>
      <c r="S18" s="267"/>
      <c r="T18" s="268"/>
    </row>
    <row r="19" spans="1:20" ht="20.100000000000001" customHeight="1" x14ac:dyDescent="0.3">
      <c r="A19" s="12"/>
      <c r="B19" s="130"/>
      <c r="C19" s="7" t="s">
        <v>214</v>
      </c>
      <c r="D19" s="276" t="s">
        <v>213</v>
      </c>
      <c r="E19" s="33">
        <v>97</v>
      </c>
      <c r="F19" s="275">
        <f>INT(E19*0.05)</f>
        <v>4</v>
      </c>
      <c r="G19" s="79"/>
      <c r="H19" s="30">
        <v>77</v>
      </c>
      <c r="I19" s="275">
        <f>INT(H19*0.05)</f>
        <v>3</v>
      </c>
      <c r="J19" s="79"/>
      <c r="K19" s="33">
        <v>66</v>
      </c>
      <c r="L19" s="274">
        <f>INT(K19*0.05)</f>
        <v>3</v>
      </c>
      <c r="M19" s="219"/>
      <c r="N19" s="291"/>
      <c r="O19" s="99"/>
      <c r="P19" s="100"/>
      <c r="Q19" s="101"/>
      <c r="R19" s="107"/>
      <c r="S19" s="107"/>
      <c r="T19" s="108"/>
    </row>
    <row r="20" spans="1:20" ht="20.100000000000001" customHeight="1" x14ac:dyDescent="0.3">
      <c r="A20" s="12"/>
      <c r="B20" s="130"/>
      <c r="C20" s="7" t="s">
        <v>64</v>
      </c>
      <c r="D20" s="224" t="s">
        <v>177</v>
      </c>
      <c r="E20" s="33">
        <v>116</v>
      </c>
      <c r="F20" s="275">
        <f>INT(E20*0.05)</f>
        <v>5</v>
      </c>
      <c r="G20" s="77">
        <f>G21+G22+G23+G24</f>
        <v>0</v>
      </c>
      <c r="H20" s="30">
        <v>214</v>
      </c>
      <c r="I20" s="275">
        <f>INT(H20*0.05)</f>
        <v>10</v>
      </c>
      <c r="J20" s="77">
        <f>J21+J22+J23+J24</f>
        <v>0</v>
      </c>
      <c r="K20" s="30">
        <v>46</v>
      </c>
      <c r="L20" s="274">
        <f>INT(K20*0.05)</f>
        <v>2</v>
      </c>
      <c r="M20" s="77">
        <f>M21+M22+M23+M24</f>
        <v>0</v>
      </c>
      <c r="N20" s="264"/>
      <c r="O20" s="264"/>
      <c r="P20" s="265"/>
      <c r="Q20" s="264"/>
      <c r="R20" s="266"/>
      <c r="S20" s="267"/>
      <c r="T20" s="271"/>
    </row>
    <row r="21" spans="1:20" ht="20.100000000000001" customHeight="1" x14ac:dyDescent="0.3">
      <c r="A21" s="12"/>
      <c r="B21" s="130"/>
      <c r="C21" s="7"/>
      <c r="D21" s="280" t="s">
        <v>172</v>
      </c>
      <c r="E21" s="42"/>
      <c r="F21" s="44"/>
      <c r="G21" s="79"/>
      <c r="H21" s="40"/>
      <c r="I21" s="44"/>
      <c r="J21" s="79"/>
      <c r="K21" s="42"/>
      <c r="L21" s="44"/>
      <c r="M21" s="91"/>
      <c r="N21" s="291"/>
      <c r="O21" s="101"/>
      <c r="P21" s="100"/>
      <c r="Q21" s="101"/>
      <c r="R21" s="107"/>
      <c r="S21" s="107"/>
      <c r="T21" s="108"/>
    </row>
    <row r="22" spans="1:20" ht="20.100000000000001" customHeight="1" x14ac:dyDescent="0.3">
      <c r="A22" s="12"/>
      <c r="B22" s="130"/>
      <c r="C22" s="7"/>
      <c r="D22" s="280" t="s">
        <v>173</v>
      </c>
      <c r="E22" s="42"/>
      <c r="F22" s="44"/>
      <c r="G22" s="79"/>
      <c r="H22" s="40"/>
      <c r="I22" s="44"/>
      <c r="J22" s="79"/>
      <c r="K22" s="42"/>
      <c r="L22" s="44"/>
      <c r="M22" s="91"/>
      <c r="N22" s="291"/>
      <c r="O22" s="100"/>
      <c r="P22" s="100"/>
      <c r="Q22" s="101"/>
      <c r="R22" s="107"/>
      <c r="S22" s="107"/>
      <c r="T22" s="254"/>
    </row>
    <row r="23" spans="1:20" ht="20.100000000000001" customHeight="1" x14ac:dyDescent="0.3">
      <c r="A23" s="12"/>
      <c r="B23" s="130"/>
      <c r="C23" s="113"/>
      <c r="D23" s="280" t="s">
        <v>176</v>
      </c>
      <c r="E23" s="222"/>
      <c r="F23" s="44"/>
      <c r="G23" s="79"/>
      <c r="H23" s="44"/>
      <c r="I23" s="41"/>
      <c r="J23" s="79"/>
      <c r="K23" s="156"/>
      <c r="L23" s="157"/>
      <c r="M23" s="162"/>
      <c r="N23" s="291"/>
      <c r="O23" s="101"/>
      <c r="P23" s="100"/>
      <c r="Q23" s="101"/>
      <c r="R23" s="107"/>
      <c r="S23" s="107"/>
      <c r="T23" s="108"/>
    </row>
    <row r="24" spans="1:20" ht="20.100000000000001" customHeight="1" x14ac:dyDescent="0.3">
      <c r="A24" s="12"/>
      <c r="B24" s="128"/>
      <c r="C24" s="113" t="s">
        <v>114</v>
      </c>
      <c r="D24" s="280" t="s">
        <v>174</v>
      </c>
      <c r="E24" s="222"/>
      <c r="F24" s="44"/>
      <c r="G24" s="79"/>
      <c r="H24" s="157"/>
      <c r="I24" s="157"/>
      <c r="J24" s="163"/>
      <c r="K24" s="156"/>
      <c r="L24" s="157"/>
      <c r="M24" s="162"/>
      <c r="N24" s="291"/>
      <c r="O24" s="101"/>
      <c r="P24" s="100"/>
      <c r="Q24" s="101"/>
      <c r="R24" s="107"/>
      <c r="S24" s="107"/>
      <c r="T24" s="108"/>
    </row>
    <row r="25" spans="1:20" ht="20.100000000000001" customHeight="1" x14ac:dyDescent="0.3">
      <c r="A25" s="12"/>
      <c r="B25" s="129" t="s">
        <v>57</v>
      </c>
      <c r="C25" s="95" t="s">
        <v>5</v>
      </c>
      <c r="D25" s="225"/>
      <c r="E25" s="44">
        <f t="shared" ref="E25:M25" si="3">E26+E29+E30+E31+E34+E37+E38+E39+E40+E43</f>
        <v>227</v>
      </c>
      <c r="F25" s="112">
        <f t="shared" si="3"/>
        <v>9</v>
      </c>
      <c r="G25" s="80">
        <f t="shared" si="3"/>
        <v>0</v>
      </c>
      <c r="H25" s="41">
        <f t="shared" si="3"/>
        <v>229</v>
      </c>
      <c r="I25" s="66">
        <f t="shared" si="3"/>
        <v>9</v>
      </c>
      <c r="J25" s="80">
        <f t="shared" si="3"/>
        <v>0</v>
      </c>
      <c r="K25" s="42">
        <f t="shared" si="3"/>
        <v>254</v>
      </c>
      <c r="L25" s="41">
        <f t="shared" si="3"/>
        <v>11</v>
      </c>
      <c r="M25" s="92">
        <f t="shared" si="3"/>
        <v>0</v>
      </c>
      <c r="N25" s="264"/>
      <c r="O25" s="264"/>
      <c r="P25" s="265"/>
      <c r="Q25" s="264"/>
      <c r="R25" s="272"/>
      <c r="S25" s="267"/>
      <c r="T25" s="268"/>
    </row>
    <row r="26" spans="1:20" ht="20.100000000000001" customHeight="1" x14ac:dyDescent="0.3">
      <c r="A26" s="12"/>
      <c r="B26" s="130"/>
      <c r="C26" s="7" t="s">
        <v>9</v>
      </c>
      <c r="D26" s="224" t="s">
        <v>81</v>
      </c>
      <c r="E26" s="182"/>
      <c r="F26" s="146"/>
      <c r="G26" s="147">
        <f>G27+G28</f>
        <v>0</v>
      </c>
      <c r="H26" s="145"/>
      <c r="I26" s="146"/>
      <c r="J26" s="147">
        <f>J27+J28</f>
        <v>0</v>
      </c>
      <c r="K26" s="31">
        <v>58</v>
      </c>
      <c r="L26" s="274">
        <f>INT(K26*0.05)</f>
        <v>2</v>
      </c>
      <c r="M26" s="89">
        <f>M27+M28</f>
        <v>0</v>
      </c>
      <c r="N26" s="264"/>
      <c r="O26" s="264"/>
      <c r="P26" s="265"/>
      <c r="Q26" s="264"/>
      <c r="R26" s="266"/>
      <c r="S26" s="267"/>
      <c r="T26" s="268"/>
    </row>
    <row r="27" spans="1:20" ht="20.100000000000001" customHeight="1" x14ac:dyDescent="0.3">
      <c r="A27" s="12"/>
      <c r="B27" s="130"/>
      <c r="C27" s="7"/>
      <c r="D27" s="276" t="s">
        <v>144</v>
      </c>
      <c r="E27" s="180"/>
      <c r="F27" s="151"/>
      <c r="G27" s="152"/>
      <c r="H27" s="150"/>
      <c r="I27" s="151"/>
      <c r="J27" s="152"/>
      <c r="K27" s="140"/>
      <c r="L27" s="137"/>
      <c r="M27" s="90"/>
      <c r="N27" s="291"/>
      <c r="O27" s="99"/>
      <c r="P27" s="100"/>
      <c r="Q27" s="101"/>
      <c r="R27" s="107"/>
      <c r="S27" s="107"/>
      <c r="T27" s="108"/>
    </row>
    <row r="28" spans="1:20" ht="20.100000000000001" customHeight="1" x14ac:dyDescent="0.3">
      <c r="A28" s="12"/>
      <c r="B28" s="130"/>
      <c r="C28" s="7"/>
      <c r="D28" s="276" t="s">
        <v>82</v>
      </c>
      <c r="E28" s="180"/>
      <c r="F28" s="151"/>
      <c r="G28" s="152"/>
      <c r="H28" s="150"/>
      <c r="I28" s="151"/>
      <c r="J28" s="152"/>
      <c r="K28" s="140"/>
      <c r="L28" s="137"/>
      <c r="M28" s="90"/>
      <c r="N28" s="291"/>
      <c r="O28" s="101"/>
      <c r="P28" s="100"/>
      <c r="Q28" s="101"/>
      <c r="R28" s="107"/>
      <c r="S28" s="107"/>
      <c r="T28" s="108"/>
    </row>
    <row r="29" spans="1:20" ht="20.100000000000001" customHeight="1" x14ac:dyDescent="0.3">
      <c r="A29" s="12"/>
      <c r="B29" s="130"/>
      <c r="C29" s="7" t="s">
        <v>63</v>
      </c>
      <c r="D29" s="279" t="s">
        <v>136</v>
      </c>
      <c r="E29" s="184">
        <v>22</v>
      </c>
      <c r="F29" s="275">
        <f>INT(E29*0.05)</f>
        <v>1</v>
      </c>
      <c r="G29" s="78"/>
      <c r="H29" s="49">
        <v>22</v>
      </c>
      <c r="I29" s="275">
        <f>INT(H29*0.05)</f>
        <v>1</v>
      </c>
      <c r="J29" s="78"/>
      <c r="K29" s="165"/>
      <c r="L29" s="166">
        <f>INT(K29*0.2)</f>
        <v>0</v>
      </c>
      <c r="M29" s="170"/>
      <c r="N29" s="291"/>
      <c r="O29" s="99"/>
      <c r="P29" s="100"/>
      <c r="Q29" s="101"/>
      <c r="R29" s="107"/>
      <c r="S29" s="107"/>
      <c r="T29" s="108"/>
    </row>
    <row r="30" spans="1:20" ht="20.100000000000001" customHeight="1" x14ac:dyDescent="0.3">
      <c r="A30" s="12"/>
      <c r="B30" s="130"/>
      <c r="C30" s="7" t="s">
        <v>63</v>
      </c>
      <c r="D30" s="279" t="s">
        <v>137</v>
      </c>
      <c r="E30" s="184">
        <v>32</v>
      </c>
      <c r="F30" s="275">
        <f>INT(E30*0.05)</f>
        <v>1</v>
      </c>
      <c r="G30" s="78"/>
      <c r="H30" s="49">
        <v>31</v>
      </c>
      <c r="I30" s="275">
        <f>INT(H30*0.05)</f>
        <v>1</v>
      </c>
      <c r="J30" s="221"/>
      <c r="K30" s="165"/>
      <c r="L30" s="166">
        <f>INT(K30*0.2)</f>
        <v>0</v>
      </c>
      <c r="M30" s="170"/>
      <c r="N30" s="291"/>
      <c r="O30" s="101"/>
      <c r="P30" s="100"/>
      <c r="Q30" s="101"/>
      <c r="R30" s="107"/>
      <c r="S30" s="107"/>
      <c r="T30" s="108"/>
    </row>
    <row r="31" spans="1:20" ht="20.100000000000001" customHeight="1" x14ac:dyDescent="0.3">
      <c r="A31" s="12"/>
      <c r="B31" s="130"/>
      <c r="C31" s="7" t="s">
        <v>9</v>
      </c>
      <c r="D31" s="224" t="s">
        <v>10</v>
      </c>
      <c r="E31" s="33">
        <v>43</v>
      </c>
      <c r="F31" s="275">
        <f>INT(E31*0.05)</f>
        <v>2</v>
      </c>
      <c r="G31" s="77">
        <f>G32+G33</f>
        <v>0</v>
      </c>
      <c r="H31" s="30">
        <v>43</v>
      </c>
      <c r="I31" s="275">
        <f>INT(H31*0.05)</f>
        <v>2</v>
      </c>
      <c r="J31" s="77">
        <f>J32+J33</f>
        <v>0</v>
      </c>
      <c r="K31" s="31">
        <v>48</v>
      </c>
      <c r="L31" s="274">
        <f>INT(K31*0.05)</f>
        <v>2</v>
      </c>
      <c r="M31" s="89">
        <f>M32+M33</f>
        <v>0</v>
      </c>
      <c r="N31" s="264"/>
      <c r="O31" s="264"/>
      <c r="P31" s="265"/>
      <c r="Q31" s="264"/>
      <c r="R31" s="266"/>
      <c r="S31" s="267"/>
      <c r="T31" s="268"/>
    </row>
    <row r="32" spans="1:20" ht="20.100000000000001" customHeight="1" x14ac:dyDescent="0.3">
      <c r="A32" s="12"/>
      <c r="B32" s="130"/>
      <c r="C32" s="7"/>
      <c r="D32" s="276" t="s">
        <v>39</v>
      </c>
      <c r="E32" s="140"/>
      <c r="F32" s="137"/>
      <c r="G32" s="78"/>
      <c r="H32" s="136"/>
      <c r="I32" s="137"/>
      <c r="J32" s="78"/>
      <c r="K32" s="140"/>
      <c r="L32" s="137"/>
      <c r="M32" s="90"/>
      <c r="N32" s="291"/>
      <c r="O32" s="99"/>
      <c r="P32" s="100"/>
      <c r="Q32" s="101"/>
      <c r="R32" s="107"/>
      <c r="S32" s="107"/>
      <c r="T32" s="108"/>
    </row>
    <row r="33" spans="1:20" ht="20.100000000000001" customHeight="1" x14ac:dyDescent="0.3">
      <c r="A33" s="12"/>
      <c r="B33" s="130"/>
      <c r="C33" s="7"/>
      <c r="D33" s="279" t="s">
        <v>138</v>
      </c>
      <c r="E33" s="140"/>
      <c r="F33" s="137"/>
      <c r="G33" s="78"/>
      <c r="H33" s="136"/>
      <c r="I33" s="137"/>
      <c r="J33" s="78"/>
      <c r="K33" s="140"/>
      <c r="L33" s="137"/>
      <c r="M33" s="90"/>
      <c r="N33" s="291"/>
      <c r="O33" s="99"/>
      <c r="P33" s="100"/>
      <c r="Q33" s="101"/>
      <c r="R33" s="107"/>
      <c r="S33" s="107"/>
      <c r="T33" s="108"/>
    </row>
    <row r="34" spans="1:20" ht="20.100000000000001" customHeight="1" x14ac:dyDescent="0.3">
      <c r="A34" s="12"/>
      <c r="B34" s="130"/>
      <c r="C34" s="7" t="s">
        <v>9</v>
      </c>
      <c r="D34" s="224" t="s">
        <v>148</v>
      </c>
      <c r="E34" s="182"/>
      <c r="F34" s="146">
        <f>INT(E34*0.2)</f>
        <v>0</v>
      </c>
      <c r="G34" s="147">
        <f>G35+G36</f>
        <v>0</v>
      </c>
      <c r="H34" s="30">
        <v>55</v>
      </c>
      <c r="I34" s="275">
        <f>INT(H34*0.05)</f>
        <v>2</v>
      </c>
      <c r="J34" s="77">
        <f>J35+J36</f>
        <v>0</v>
      </c>
      <c r="K34" s="31">
        <v>61</v>
      </c>
      <c r="L34" s="274">
        <f>INT(K34*0.05)</f>
        <v>3</v>
      </c>
      <c r="M34" s="89">
        <f>M35+M36</f>
        <v>0</v>
      </c>
      <c r="N34" s="264"/>
      <c r="O34" s="264"/>
      <c r="P34" s="265"/>
      <c r="Q34" s="264"/>
      <c r="R34" s="266"/>
      <c r="S34" s="267"/>
      <c r="T34" s="268"/>
    </row>
    <row r="35" spans="1:20" ht="20.100000000000001" customHeight="1" x14ac:dyDescent="0.3">
      <c r="A35" s="12"/>
      <c r="B35" s="130"/>
      <c r="C35" s="7" t="s">
        <v>64</v>
      </c>
      <c r="D35" s="276" t="s">
        <v>84</v>
      </c>
      <c r="E35" s="180"/>
      <c r="F35" s="151"/>
      <c r="G35" s="152"/>
      <c r="H35" s="136"/>
      <c r="I35" s="137"/>
      <c r="J35" s="78"/>
      <c r="K35" s="140"/>
      <c r="L35" s="137"/>
      <c r="M35" s="90"/>
      <c r="N35" s="291"/>
      <c r="O35" s="99"/>
      <c r="P35" s="100"/>
      <c r="Q35" s="101"/>
      <c r="R35" s="107"/>
      <c r="S35" s="107"/>
      <c r="T35" s="108"/>
    </row>
    <row r="36" spans="1:20" ht="20.100000000000001" customHeight="1" x14ac:dyDescent="0.3">
      <c r="A36" s="12"/>
      <c r="B36" s="130"/>
      <c r="C36" s="7"/>
      <c r="D36" s="276" t="s">
        <v>83</v>
      </c>
      <c r="E36" s="180"/>
      <c r="F36" s="151"/>
      <c r="G36" s="152"/>
      <c r="H36" s="136"/>
      <c r="I36" s="137"/>
      <c r="J36" s="78"/>
      <c r="K36" s="140"/>
      <c r="L36" s="137"/>
      <c r="M36" s="90"/>
      <c r="N36" s="291"/>
      <c r="O36" s="99"/>
      <c r="P36" s="100"/>
      <c r="Q36" s="101"/>
      <c r="R36" s="107"/>
      <c r="S36" s="107"/>
      <c r="T36" s="108"/>
    </row>
    <row r="37" spans="1:20" ht="20.100000000000001" customHeight="1" x14ac:dyDescent="0.3">
      <c r="A37" s="12"/>
      <c r="B37" s="130"/>
      <c r="C37" s="7" t="s">
        <v>64</v>
      </c>
      <c r="D37" s="280" t="s">
        <v>145</v>
      </c>
      <c r="E37" s="33">
        <v>28</v>
      </c>
      <c r="F37" s="275">
        <f>INT(E37*0.05)</f>
        <v>1</v>
      </c>
      <c r="G37" s="78"/>
      <c r="H37" s="171"/>
      <c r="I37" s="166">
        <f>INT(H37*0.2)</f>
        <v>0</v>
      </c>
      <c r="J37" s="152"/>
      <c r="K37" s="173"/>
      <c r="L37" s="166">
        <f>INT(K37*0.2)</f>
        <v>0</v>
      </c>
      <c r="M37" s="170"/>
      <c r="N37" s="291"/>
      <c r="O37" s="99"/>
      <c r="P37" s="100"/>
      <c r="Q37" s="101"/>
      <c r="R37" s="107"/>
      <c r="S37" s="107"/>
      <c r="T37" s="108"/>
    </row>
    <row r="38" spans="1:20" ht="20.100000000000001" customHeight="1" x14ac:dyDescent="0.3">
      <c r="A38" s="12"/>
      <c r="B38" s="130"/>
      <c r="C38" s="7" t="s">
        <v>63</v>
      </c>
      <c r="D38" s="280" t="s">
        <v>146</v>
      </c>
      <c r="E38" s="33">
        <v>24</v>
      </c>
      <c r="F38" s="275">
        <f>INT(E38*0.05)</f>
        <v>1</v>
      </c>
      <c r="G38" s="78"/>
      <c r="H38" s="171"/>
      <c r="I38" s="166">
        <f>INT(H38*0.2)</f>
        <v>0</v>
      </c>
      <c r="J38" s="152"/>
      <c r="K38" s="173"/>
      <c r="L38" s="166">
        <f>INT(K38*0.2)</f>
        <v>0</v>
      </c>
      <c r="M38" s="170"/>
      <c r="N38" s="291"/>
      <c r="O38" s="99"/>
      <c r="P38" s="100"/>
      <c r="Q38" s="101"/>
      <c r="R38" s="107"/>
      <c r="S38" s="107"/>
      <c r="T38" s="108"/>
    </row>
    <row r="39" spans="1:20" ht="20.100000000000001" customHeight="1" x14ac:dyDescent="0.3">
      <c r="A39" s="12"/>
      <c r="B39" s="130"/>
      <c r="C39" s="7" t="s">
        <v>63</v>
      </c>
      <c r="D39" s="276" t="s">
        <v>11</v>
      </c>
      <c r="E39" s="33">
        <v>23</v>
      </c>
      <c r="F39" s="275">
        <f>INT(E39*0.05)</f>
        <v>1</v>
      </c>
      <c r="G39" s="79"/>
      <c r="H39" s="30">
        <v>23</v>
      </c>
      <c r="I39" s="275">
        <f>INT(H39*0.05)</f>
        <v>1</v>
      </c>
      <c r="J39" s="79"/>
      <c r="K39" s="33">
        <v>26</v>
      </c>
      <c r="L39" s="274">
        <f>INT(K39*0.05)</f>
        <v>1</v>
      </c>
      <c r="M39" s="91"/>
      <c r="N39" s="291"/>
      <c r="O39" s="101"/>
      <c r="P39" s="100"/>
      <c r="Q39" s="101"/>
      <c r="R39" s="107"/>
      <c r="S39" s="107"/>
      <c r="T39" s="108"/>
    </row>
    <row r="40" spans="1:20" ht="20.100000000000001" customHeight="1" x14ac:dyDescent="0.3">
      <c r="A40" s="12"/>
      <c r="B40" s="130"/>
      <c r="C40" s="7" t="s">
        <v>9</v>
      </c>
      <c r="D40" s="224" t="s">
        <v>147</v>
      </c>
      <c r="E40" s="182"/>
      <c r="F40" s="146"/>
      <c r="G40" s="147">
        <f>G41+G42</f>
        <v>0</v>
      </c>
      <c r="H40" s="30">
        <v>55</v>
      </c>
      <c r="I40" s="275">
        <f>INT(H40*0.05)</f>
        <v>2</v>
      </c>
      <c r="J40" s="77">
        <f>J41+J42</f>
        <v>0</v>
      </c>
      <c r="K40" s="31">
        <v>61</v>
      </c>
      <c r="L40" s="274">
        <f>INT(K40*0.05)</f>
        <v>3</v>
      </c>
      <c r="M40" s="89">
        <f>M41+M42</f>
        <v>0</v>
      </c>
      <c r="N40" s="264"/>
      <c r="O40" s="264"/>
      <c r="P40" s="265"/>
      <c r="Q40" s="264"/>
      <c r="R40" s="266"/>
      <c r="S40" s="267"/>
      <c r="T40" s="268"/>
    </row>
    <row r="41" spans="1:20" ht="20.100000000000001" customHeight="1" x14ac:dyDescent="0.3">
      <c r="A41" s="12"/>
      <c r="B41" s="130"/>
      <c r="C41" s="7"/>
      <c r="D41" s="276" t="s">
        <v>85</v>
      </c>
      <c r="E41" s="180"/>
      <c r="F41" s="151"/>
      <c r="G41" s="152"/>
      <c r="H41" s="136"/>
      <c r="I41" s="137"/>
      <c r="J41" s="78"/>
      <c r="K41" s="140"/>
      <c r="L41" s="137"/>
      <c r="M41" s="90"/>
      <c r="N41" s="291"/>
      <c r="O41" s="101"/>
      <c r="P41" s="100"/>
      <c r="Q41" s="101"/>
      <c r="R41" s="107"/>
      <c r="S41" s="107"/>
      <c r="T41" s="108"/>
    </row>
    <row r="42" spans="1:20" ht="20.100000000000001" customHeight="1" x14ac:dyDescent="0.3">
      <c r="A42" s="12"/>
      <c r="B42" s="130"/>
      <c r="C42" s="7"/>
      <c r="D42" s="276" t="s">
        <v>86</v>
      </c>
      <c r="E42" s="180"/>
      <c r="F42" s="151"/>
      <c r="G42" s="152"/>
      <c r="H42" s="136"/>
      <c r="I42" s="137"/>
      <c r="J42" s="78"/>
      <c r="K42" s="140"/>
      <c r="L42" s="137"/>
      <c r="M42" s="90"/>
      <c r="N42" s="291"/>
      <c r="O42" s="101"/>
      <c r="P42" s="100"/>
      <c r="Q42" s="101"/>
      <c r="R42" s="107"/>
      <c r="S42" s="107"/>
      <c r="T42" s="108"/>
    </row>
    <row r="43" spans="1:20" ht="20.100000000000001" customHeight="1" x14ac:dyDescent="0.3">
      <c r="A43" s="12"/>
      <c r="B43" s="130"/>
      <c r="C43" s="7" t="s">
        <v>9</v>
      </c>
      <c r="D43" s="226" t="s">
        <v>149</v>
      </c>
      <c r="E43" s="33">
        <v>55</v>
      </c>
      <c r="F43" s="275">
        <f>INT(E43*0.05)</f>
        <v>2</v>
      </c>
      <c r="G43" s="77">
        <f>G44+G45</f>
        <v>0</v>
      </c>
      <c r="H43" s="145"/>
      <c r="I43" s="166">
        <f>INT(H43*0.2)</f>
        <v>0</v>
      </c>
      <c r="J43" s="147">
        <f>J44+J45</f>
        <v>0</v>
      </c>
      <c r="K43" s="177"/>
      <c r="L43" s="166">
        <f>INT(K43*0.2)</f>
        <v>0</v>
      </c>
      <c r="M43" s="179">
        <f>M44+M45</f>
        <v>0</v>
      </c>
      <c r="N43" s="264"/>
      <c r="O43" s="264"/>
      <c r="P43" s="265"/>
      <c r="Q43" s="264"/>
      <c r="R43" s="266"/>
      <c r="S43" s="267"/>
      <c r="T43" s="268"/>
    </row>
    <row r="44" spans="1:20" ht="20.100000000000001" customHeight="1" x14ac:dyDescent="0.3">
      <c r="A44" s="12"/>
      <c r="B44" s="130"/>
      <c r="C44" s="7"/>
      <c r="D44" s="280" t="s">
        <v>150</v>
      </c>
      <c r="E44" s="140"/>
      <c r="F44" s="137"/>
      <c r="G44" s="78"/>
      <c r="H44" s="150"/>
      <c r="I44" s="151"/>
      <c r="J44" s="152"/>
      <c r="K44" s="180"/>
      <c r="L44" s="151"/>
      <c r="M44" s="170"/>
      <c r="N44" s="291"/>
      <c r="O44" s="101"/>
      <c r="P44" s="100"/>
      <c r="Q44" s="101"/>
      <c r="R44" s="107"/>
      <c r="S44" s="107"/>
      <c r="T44" s="108"/>
    </row>
    <row r="45" spans="1:20" ht="20.100000000000001" customHeight="1" x14ac:dyDescent="0.3">
      <c r="A45" s="12"/>
      <c r="B45" s="128"/>
      <c r="C45" s="7"/>
      <c r="D45" s="280" t="s">
        <v>151</v>
      </c>
      <c r="E45" s="140"/>
      <c r="F45" s="137"/>
      <c r="G45" s="78"/>
      <c r="H45" s="150"/>
      <c r="I45" s="151"/>
      <c r="J45" s="152"/>
      <c r="K45" s="180"/>
      <c r="L45" s="151"/>
      <c r="M45" s="170"/>
      <c r="N45" s="291"/>
      <c r="O45" s="101"/>
      <c r="P45" s="100"/>
      <c r="Q45" s="101"/>
      <c r="R45" s="107"/>
      <c r="S45" s="107"/>
      <c r="T45" s="108"/>
    </row>
    <row r="46" spans="1:20" ht="20.100000000000001" customHeight="1" x14ac:dyDescent="0.3">
      <c r="A46" s="12"/>
      <c r="B46" s="129" t="s">
        <v>58</v>
      </c>
      <c r="C46" s="95" t="s">
        <v>5</v>
      </c>
      <c r="D46" s="225"/>
      <c r="E46" s="42">
        <f t="shared" ref="E46:M46" si="4">E47+E48+E49</f>
        <v>110</v>
      </c>
      <c r="F46" s="41">
        <f t="shared" si="4"/>
        <v>4</v>
      </c>
      <c r="G46" s="80">
        <f t="shared" si="4"/>
        <v>0</v>
      </c>
      <c r="H46" s="40">
        <f t="shared" si="4"/>
        <v>123</v>
      </c>
      <c r="I46" s="41">
        <f t="shared" si="4"/>
        <v>5</v>
      </c>
      <c r="J46" s="80">
        <f t="shared" si="4"/>
        <v>0</v>
      </c>
      <c r="K46" s="42">
        <f t="shared" si="4"/>
        <v>123</v>
      </c>
      <c r="L46" s="41">
        <f t="shared" si="4"/>
        <v>5</v>
      </c>
      <c r="M46" s="92">
        <f t="shared" si="4"/>
        <v>0</v>
      </c>
      <c r="N46" s="264"/>
      <c r="O46" s="264"/>
      <c r="P46" s="265"/>
      <c r="Q46" s="264"/>
      <c r="R46" s="266"/>
      <c r="S46" s="267"/>
      <c r="T46" s="268"/>
    </row>
    <row r="47" spans="1:20" ht="20.100000000000001" customHeight="1" thickBot="1" x14ac:dyDescent="0.35">
      <c r="A47" s="12"/>
      <c r="B47" s="130"/>
      <c r="C47" s="7" t="s">
        <v>9</v>
      </c>
      <c r="D47" s="276" t="s">
        <v>87</v>
      </c>
      <c r="E47" s="33">
        <v>31</v>
      </c>
      <c r="F47" s="275">
        <f>INT(E47*0.05)</f>
        <v>1</v>
      </c>
      <c r="G47" s="79"/>
      <c r="H47" s="30">
        <v>35</v>
      </c>
      <c r="I47" s="275">
        <f>INT(H47*0.05)</f>
        <v>1</v>
      </c>
      <c r="J47" s="79"/>
      <c r="K47" s="33">
        <v>35</v>
      </c>
      <c r="L47" s="274">
        <f>INT(K47*0.05)</f>
        <v>1</v>
      </c>
      <c r="M47" s="91"/>
      <c r="N47" s="291"/>
      <c r="O47" s="100"/>
      <c r="P47" s="100"/>
      <c r="Q47" s="101"/>
      <c r="R47" s="107"/>
      <c r="S47" s="107"/>
      <c r="T47" s="108"/>
    </row>
    <row r="48" spans="1:20" ht="20.100000000000001" customHeight="1" thickBot="1" x14ac:dyDescent="0.35">
      <c r="A48" s="12"/>
      <c r="B48" s="130"/>
      <c r="C48" s="7" t="s">
        <v>9</v>
      </c>
      <c r="D48" s="276" t="s">
        <v>88</v>
      </c>
      <c r="E48" s="33">
        <v>37</v>
      </c>
      <c r="F48" s="275">
        <f>INT(E48*0.05)</f>
        <v>1</v>
      </c>
      <c r="G48" s="79"/>
      <c r="H48" s="30">
        <v>41</v>
      </c>
      <c r="I48" s="275">
        <f>INT(H48*0.05)</f>
        <v>2</v>
      </c>
      <c r="J48" s="79"/>
      <c r="K48" s="33">
        <v>41</v>
      </c>
      <c r="L48" s="274">
        <f>INT(K48*0.05)</f>
        <v>2</v>
      </c>
      <c r="M48" s="91"/>
      <c r="N48" s="291"/>
      <c r="O48" s="101"/>
      <c r="P48" s="100"/>
      <c r="Q48" s="101"/>
      <c r="R48" s="107"/>
      <c r="S48" s="107"/>
      <c r="T48" s="255"/>
    </row>
    <row r="49" spans="1:20" ht="20.100000000000001" customHeight="1" x14ac:dyDescent="0.3">
      <c r="A49" s="12"/>
      <c r="B49" s="128"/>
      <c r="C49" s="7" t="s">
        <v>9</v>
      </c>
      <c r="D49" s="276" t="s">
        <v>89</v>
      </c>
      <c r="E49" s="33">
        <v>42</v>
      </c>
      <c r="F49" s="275">
        <f>INT(E49*0.05)</f>
        <v>2</v>
      </c>
      <c r="G49" s="79"/>
      <c r="H49" s="30">
        <v>47</v>
      </c>
      <c r="I49" s="275">
        <f>INT(H49*0.05)</f>
        <v>2</v>
      </c>
      <c r="J49" s="79"/>
      <c r="K49" s="33">
        <v>47</v>
      </c>
      <c r="L49" s="274">
        <f>INT(K49*0.05)</f>
        <v>2</v>
      </c>
      <c r="M49" s="91"/>
      <c r="N49" s="291"/>
      <c r="O49" s="100"/>
      <c r="P49" s="100"/>
      <c r="Q49" s="101"/>
      <c r="R49" s="107"/>
      <c r="S49" s="107"/>
      <c r="T49" s="108"/>
    </row>
    <row r="50" spans="1:20" ht="20.100000000000001" customHeight="1" x14ac:dyDescent="0.3">
      <c r="A50" s="12"/>
      <c r="B50" s="129" t="s">
        <v>104</v>
      </c>
      <c r="C50" s="95" t="s">
        <v>5</v>
      </c>
      <c r="D50" s="225"/>
      <c r="E50" s="42">
        <f t="shared" ref="E50:M50" si="5">E51+E52+E56+E57+E58+E59+E60+E61+E62+E63+E64+E65+E66+E69+E70+E71+E72+E73</f>
        <v>538</v>
      </c>
      <c r="F50" s="41">
        <f t="shared" si="5"/>
        <v>22</v>
      </c>
      <c r="G50" s="41">
        <f t="shared" si="5"/>
        <v>0</v>
      </c>
      <c r="H50" s="40">
        <f t="shared" si="5"/>
        <v>588</v>
      </c>
      <c r="I50" s="41">
        <f t="shared" si="5"/>
        <v>25</v>
      </c>
      <c r="J50" s="80">
        <f t="shared" si="5"/>
        <v>0</v>
      </c>
      <c r="K50" s="42">
        <f t="shared" si="5"/>
        <v>588</v>
      </c>
      <c r="L50" s="41">
        <f t="shared" si="5"/>
        <v>26</v>
      </c>
      <c r="M50" s="92">
        <f t="shared" si="5"/>
        <v>0</v>
      </c>
      <c r="N50" s="264"/>
      <c r="O50" s="264"/>
      <c r="P50" s="265"/>
      <c r="Q50" s="264"/>
      <c r="R50" s="272"/>
      <c r="S50" s="267"/>
      <c r="T50" s="268"/>
    </row>
    <row r="51" spans="1:20" ht="20.100000000000001" customHeight="1" x14ac:dyDescent="0.3">
      <c r="A51" s="12"/>
      <c r="B51" s="130"/>
      <c r="C51" s="7" t="s">
        <v>114</v>
      </c>
      <c r="D51" s="276" t="s">
        <v>73</v>
      </c>
      <c r="E51" s="33">
        <v>22</v>
      </c>
      <c r="F51" s="275">
        <f>INT(E51*0.05)</f>
        <v>1</v>
      </c>
      <c r="G51" s="79"/>
      <c r="H51" s="30">
        <v>24</v>
      </c>
      <c r="I51" s="275">
        <f>INT(H51*0.05)</f>
        <v>1</v>
      </c>
      <c r="J51" s="217"/>
      <c r="K51" s="33">
        <v>24</v>
      </c>
      <c r="L51" s="274">
        <f>INT(K51*0.05)</f>
        <v>1</v>
      </c>
      <c r="M51" s="91"/>
      <c r="N51" s="291"/>
      <c r="O51" s="99"/>
      <c r="P51" s="100"/>
      <c r="Q51" s="101"/>
      <c r="R51" s="107"/>
      <c r="S51" s="107"/>
      <c r="T51" s="108"/>
    </row>
    <row r="52" spans="1:20" ht="20.100000000000001" customHeight="1" x14ac:dyDescent="0.3">
      <c r="A52" s="12"/>
      <c r="B52" s="130"/>
      <c r="C52" s="7" t="s">
        <v>114</v>
      </c>
      <c r="D52" s="224" t="s">
        <v>74</v>
      </c>
      <c r="E52" s="182"/>
      <c r="F52" s="146"/>
      <c r="G52" s="147">
        <f>G53+G54+G55</f>
        <v>0</v>
      </c>
      <c r="H52" s="30">
        <v>112</v>
      </c>
      <c r="I52" s="275">
        <f>INT(H52*0.05)</f>
        <v>5</v>
      </c>
      <c r="J52" s="77">
        <f>J53+J54+J55</f>
        <v>0</v>
      </c>
      <c r="K52" s="31">
        <v>112</v>
      </c>
      <c r="L52" s="274">
        <f>INT(K52*0.05)</f>
        <v>5</v>
      </c>
      <c r="M52" s="89">
        <f>M53+M54+M55</f>
        <v>0</v>
      </c>
      <c r="N52" s="264"/>
      <c r="O52" s="264"/>
      <c r="P52" s="265"/>
      <c r="Q52" s="264"/>
      <c r="R52" s="266"/>
      <c r="S52" s="267"/>
      <c r="T52" s="268"/>
    </row>
    <row r="53" spans="1:20" ht="20.100000000000001" customHeight="1" x14ac:dyDescent="0.3">
      <c r="A53" s="12"/>
      <c r="B53" s="130"/>
      <c r="C53" s="7"/>
      <c r="D53" s="276" t="s">
        <v>38</v>
      </c>
      <c r="E53" s="180"/>
      <c r="F53" s="151"/>
      <c r="G53" s="152"/>
      <c r="H53" s="136"/>
      <c r="I53" s="137"/>
      <c r="J53" s="78"/>
      <c r="K53" s="140"/>
      <c r="L53" s="137"/>
      <c r="M53" s="90"/>
      <c r="N53" s="291"/>
      <c r="O53" s="99"/>
      <c r="P53" s="100"/>
      <c r="Q53" s="101"/>
      <c r="R53" s="107"/>
      <c r="S53" s="107"/>
      <c r="T53" s="108"/>
    </row>
    <row r="54" spans="1:20" ht="20.100000000000001" customHeight="1" x14ac:dyDescent="0.3">
      <c r="A54" s="12"/>
      <c r="B54" s="130"/>
      <c r="C54" s="7"/>
      <c r="D54" s="276" t="s">
        <v>75</v>
      </c>
      <c r="E54" s="180"/>
      <c r="F54" s="151"/>
      <c r="G54" s="152"/>
      <c r="H54" s="136"/>
      <c r="I54" s="137"/>
      <c r="J54" s="78"/>
      <c r="K54" s="140"/>
      <c r="L54" s="137"/>
      <c r="M54" s="90"/>
      <c r="N54" s="291"/>
      <c r="O54" s="99"/>
      <c r="P54" s="100"/>
      <c r="Q54" s="101"/>
      <c r="R54" s="107"/>
      <c r="S54" s="107"/>
      <c r="T54" s="108"/>
    </row>
    <row r="55" spans="1:20" ht="20.100000000000001" customHeight="1" x14ac:dyDescent="0.3">
      <c r="A55" s="12"/>
      <c r="B55" s="130"/>
      <c r="C55" s="7"/>
      <c r="D55" s="276" t="s">
        <v>76</v>
      </c>
      <c r="E55" s="180"/>
      <c r="F55" s="151"/>
      <c r="G55" s="152"/>
      <c r="H55" s="136"/>
      <c r="I55" s="137"/>
      <c r="J55" s="78"/>
      <c r="K55" s="140"/>
      <c r="L55" s="137"/>
      <c r="M55" s="90"/>
      <c r="N55" s="291"/>
      <c r="O55" s="99"/>
      <c r="P55" s="100"/>
      <c r="Q55" s="101"/>
      <c r="R55" s="107"/>
      <c r="S55" s="107"/>
      <c r="T55" s="108"/>
    </row>
    <row r="56" spans="1:20" ht="20.100000000000001" customHeight="1" x14ac:dyDescent="0.3">
      <c r="A56" s="12"/>
      <c r="B56" s="130"/>
      <c r="C56" s="7" t="s">
        <v>114</v>
      </c>
      <c r="D56" s="280" t="s">
        <v>157</v>
      </c>
      <c r="E56" s="33">
        <v>24</v>
      </c>
      <c r="F56" s="275">
        <f>INT(E56*0.05)</f>
        <v>1</v>
      </c>
      <c r="G56" s="78"/>
      <c r="H56" s="171"/>
      <c r="I56" s="166">
        <f>INT(H56*0.2)</f>
        <v>0</v>
      </c>
      <c r="J56" s="152"/>
      <c r="K56" s="173"/>
      <c r="L56" s="166">
        <f>INT(K56*0.2)</f>
        <v>0</v>
      </c>
      <c r="M56" s="170"/>
      <c r="N56" s="291"/>
      <c r="O56" s="99"/>
      <c r="P56" s="100"/>
      <c r="Q56" s="101"/>
      <c r="R56" s="107"/>
      <c r="S56" s="107"/>
      <c r="T56" s="108"/>
    </row>
    <row r="57" spans="1:20" ht="20.100000000000001" customHeight="1" x14ac:dyDescent="0.3">
      <c r="A57" s="12"/>
      <c r="B57" s="130"/>
      <c r="C57" s="7" t="s">
        <v>114</v>
      </c>
      <c r="D57" s="280" t="s">
        <v>158</v>
      </c>
      <c r="E57" s="33">
        <v>40</v>
      </c>
      <c r="F57" s="275">
        <f>INT(E57*0.05)</f>
        <v>2</v>
      </c>
      <c r="G57" s="78"/>
      <c r="H57" s="171"/>
      <c r="I57" s="166">
        <f>INT(H57*0.2)</f>
        <v>0</v>
      </c>
      <c r="J57" s="152"/>
      <c r="K57" s="173"/>
      <c r="L57" s="166">
        <f>INT(K57*0.2)</f>
        <v>0</v>
      </c>
      <c r="M57" s="170"/>
      <c r="N57" s="291"/>
      <c r="O57" s="99"/>
      <c r="P57" s="100"/>
      <c r="Q57" s="101"/>
      <c r="R57" s="107"/>
      <c r="S57" s="107"/>
      <c r="T57" s="108"/>
    </row>
    <row r="58" spans="1:20" ht="20.100000000000001" customHeight="1" x14ac:dyDescent="0.3">
      <c r="A58" s="12"/>
      <c r="B58" s="130"/>
      <c r="C58" s="7" t="s">
        <v>114</v>
      </c>
      <c r="D58" s="280" t="s">
        <v>159</v>
      </c>
      <c r="E58" s="33">
        <v>32</v>
      </c>
      <c r="F58" s="275">
        <f>INT(E58*0.05)</f>
        <v>1</v>
      </c>
      <c r="G58" s="78"/>
      <c r="H58" s="171"/>
      <c r="I58" s="166">
        <f>INT(H58*0.2)</f>
        <v>0</v>
      </c>
      <c r="J58" s="152"/>
      <c r="K58" s="173"/>
      <c r="L58" s="166">
        <f>INT(K58*0.2)</f>
        <v>0</v>
      </c>
      <c r="M58" s="170"/>
      <c r="N58" s="291"/>
      <c r="O58" s="99"/>
      <c r="P58" s="100"/>
      <c r="Q58" s="101"/>
      <c r="R58" s="107"/>
      <c r="S58" s="107"/>
      <c r="T58" s="108"/>
    </row>
    <row r="59" spans="1:20" ht="20.100000000000001" customHeight="1" x14ac:dyDescent="0.3">
      <c r="A59" s="12"/>
      <c r="B59" s="130"/>
      <c r="C59" s="7" t="s">
        <v>114</v>
      </c>
      <c r="D59" s="284" t="s">
        <v>131</v>
      </c>
      <c r="E59" s="182"/>
      <c r="F59" s="146"/>
      <c r="G59" s="152"/>
      <c r="H59" s="49">
        <v>100</v>
      </c>
      <c r="I59" s="275">
        <f>INT(H59*0.05)</f>
        <v>5</v>
      </c>
      <c r="J59" s="79"/>
      <c r="K59" s="184">
        <v>100</v>
      </c>
      <c r="L59" s="274">
        <f>INT(K59*0.05)</f>
        <v>5</v>
      </c>
      <c r="M59" s="90"/>
      <c r="N59" s="291"/>
      <c r="O59" s="99"/>
      <c r="P59" s="100"/>
      <c r="Q59" s="101"/>
      <c r="R59" s="107"/>
      <c r="S59" s="107"/>
      <c r="T59" s="108"/>
    </row>
    <row r="60" spans="1:20" ht="20.100000000000001" customHeight="1" x14ac:dyDescent="0.3">
      <c r="A60" s="12"/>
      <c r="B60" s="130"/>
      <c r="C60" s="7" t="s">
        <v>114</v>
      </c>
      <c r="D60" s="283" t="s">
        <v>152</v>
      </c>
      <c r="E60" s="33">
        <v>90</v>
      </c>
      <c r="F60" s="275">
        <f t="shared" ref="F60:F65" si="6">INT(E60*0.05)</f>
        <v>4</v>
      </c>
      <c r="G60" s="78"/>
      <c r="H60" s="145"/>
      <c r="I60" s="166">
        <f>INT(H60*0.2)</f>
        <v>0</v>
      </c>
      <c r="J60" s="163"/>
      <c r="K60" s="182"/>
      <c r="L60" s="166">
        <f>INT(K60*0.2)</f>
        <v>0</v>
      </c>
      <c r="M60" s="170"/>
      <c r="N60" s="291"/>
      <c r="O60" s="99"/>
      <c r="P60" s="100"/>
      <c r="Q60" s="101"/>
      <c r="R60" s="107"/>
      <c r="S60" s="107"/>
      <c r="T60" s="108"/>
    </row>
    <row r="61" spans="1:20" ht="20.100000000000001" customHeight="1" x14ac:dyDescent="0.3">
      <c r="A61" s="12"/>
      <c r="B61" s="130"/>
      <c r="C61" s="7" t="s">
        <v>125</v>
      </c>
      <c r="D61" s="276" t="s">
        <v>12</v>
      </c>
      <c r="E61" s="33">
        <v>36</v>
      </c>
      <c r="F61" s="275">
        <f t="shared" si="6"/>
        <v>1</v>
      </c>
      <c r="G61" s="79"/>
      <c r="H61" s="30">
        <v>36</v>
      </c>
      <c r="I61" s="275">
        <f>INT(H61*0.05)</f>
        <v>1</v>
      </c>
      <c r="J61" s="79"/>
      <c r="K61" s="33">
        <v>36</v>
      </c>
      <c r="L61" s="274">
        <f t="shared" ref="L61:L66" si="7">INT(K61*0.05)</f>
        <v>1</v>
      </c>
      <c r="M61" s="91"/>
      <c r="N61" s="291"/>
      <c r="O61" s="101"/>
      <c r="P61" s="100"/>
      <c r="Q61" s="101"/>
      <c r="R61" s="107"/>
      <c r="S61" s="107"/>
      <c r="T61" s="108"/>
    </row>
    <row r="62" spans="1:20" ht="20.100000000000001" customHeight="1" x14ac:dyDescent="0.3">
      <c r="A62" s="12"/>
      <c r="B62" s="130"/>
      <c r="C62" s="7" t="s">
        <v>125</v>
      </c>
      <c r="D62" s="276" t="s">
        <v>13</v>
      </c>
      <c r="E62" s="33">
        <v>20</v>
      </c>
      <c r="F62" s="275">
        <f t="shared" si="6"/>
        <v>1</v>
      </c>
      <c r="G62" s="79"/>
      <c r="H62" s="30">
        <v>20</v>
      </c>
      <c r="I62" s="275">
        <f>INT(H62*0.05)</f>
        <v>1</v>
      </c>
      <c r="J62" s="79"/>
      <c r="K62" s="33">
        <v>20</v>
      </c>
      <c r="L62" s="274">
        <f t="shared" si="7"/>
        <v>1</v>
      </c>
      <c r="M62" s="91"/>
      <c r="N62" s="291"/>
      <c r="O62" s="246"/>
      <c r="P62" s="246"/>
      <c r="Q62" s="101"/>
      <c r="R62" s="107"/>
      <c r="S62" s="107"/>
      <c r="T62" s="247"/>
    </row>
    <row r="63" spans="1:20" ht="20.100000000000001" customHeight="1" x14ac:dyDescent="0.3">
      <c r="A63" s="12"/>
      <c r="B63" s="130"/>
      <c r="C63" s="7" t="s">
        <v>125</v>
      </c>
      <c r="D63" s="276" t="s">
        <v>14</v>
      </c>
      <c r="E63" s="33">
        <v>24</v>
      </c>
      <c r="F63" s="275">
        <f t="shared" si="6"/>
        <v>1</v>
      </c>
      <c r="G63" s="79"/>
      <c r="H63" s="30">
        <v>24</v>
      </c>
      <c r="I63" s="275">
        <f>INT(H63*0.05)</f>
        <v>1</v>
      </c>
      <c r="J63" s="79"/>
      <c r="K63" s="33">
        <v>24</v>
      </c>
      <c r="L63" s="274">
        <f t="shared" si="7"/>
        <v>1</v>
      </c>
      <c r="M63" s="91"/>
      <c r="N63" s="291"/>
      <c r="O63" s="100"/>
      <c r="P63" s="100"/>
      <c r="Q63" s="101"/>
      <c r="R63" s="107"/>
      <c r="S63" s="107"/>
      <c r="T63" s="108"/>
    </row>
    <row r="64" spans="1:20" ht="20.100000000000001" customHeight="1" x14ac:dyDescent="0.3">
      <c r="A64" s="12"/>
      <c r="B64" s="130"/>
      <c r="C64" s="7" t="s">
        <v>114</v>
      </c>
      <c r="D64" s="276" t="s">
        <v>127</v>
      </c>
      <c r="E64" s="33">
        <v>35</v>
      </c>
      <c r="F64" s="275">
        <f t="shared" si="6"/>
        <v>1</v>
      </c>
      <c r="G64" s="79"/>
      <c r="H64" s="30">
        <v>40</v>
      </c>
      <c r="I64" s="275">
        <f>INT(H64*0.05)</f>
        <v>2</v>
      </c>
      <c r="J64" s="79"/>
      <c r="K64" s="33">
        <v>40</v>
      </c>
      <c r="L64" s="274">
        <f t="shared" si="7"/>
        <v>2</v>
      </c>
      <c r="M64" s="91"/>
      <c r="N64" s="291"/>
      <c r="O64" s="99"/>
      <c r="P64" s="100"/>
      <c r="Q64" s="101"/>
      <c r="R64" s="107"/>
      <c r="S64" s="107"/>
      <c r="T64" s="108"/>
    </row>
    <row r="65" spans="1:20" ht="20.100000000000001" customHeight="1" x14ac:dyDescent="0.3">
      <c r="A65" s="12"/>
      <c r="B65" s="130"/>
      <c r="C65" s="7" t="s">
        <v>125</v>
      </c>
      <c r="D65" s="276" t="s">
        <v>90</v>
      </c>
      <c r="E65" s="33">
        <v>27</v>
      </c>
      <c r="F65" s="275">
        <f t="shared" si="6"/>
        <v>1</v>
      </c>
      <c r="G65" s="79"/>
      <c r="H65" s="30">
        <v>26</v>
      </c>
      <c r="I65" s="275">
        <f>INT(H65*0.05)</f>
        <v>1</v>
      </c>
      <c r="J65" s="79"/>
      <c r="K65" s="33">
        <v>26</v>
      </c>
      <c r="L65" s="274">
        <f t="shared" si="7"/>
        <v>1</v>
      </c>
      <c r="M65" s="91"/>
      <c r="N65" s="291"/>
      <c r="O65" s="99"/>
      <c r="P65" s="100"/>
      <c r="Q65" s="101"/>
      <c r="R65" s="107"/>
      <c r="S65" s="107"/>
      <c r="T65" s="108"/>
    </row>
    <row r="66" spans="1:20" ht="20.100000000000001" customHeight="1" x14ac:dyDescent="0.3">
      <c r="A66" s="12"/>
      <c r="B66" s="130"/>
      <c r="C66" s="7" t="s">
        <v>114</v>
      </c>
      <c r="D66" s="224" t="s">
        <v>132</v>
      </c>
      <c r="E66" s="182"/>
      <c r="F66" s="146"/>
      <c r="G66" s="147">
        <f>G67+G68</f>
        <v>0</v>
      </c>
      <c r="H66" s="145"/>
      <c r="I66" s="146"/>
      <c r="J66" s="147">
        <f>J67+J68</f>
        <v>0</v>
      </c>
      <c r="K66" s="33">
        <v>63</v>
      </c>
      <c r="L66" s="274">
        <f t="shared" si="7"/>
        <v>3</v>
      </c>
      <c r="M66" s="89">
        <f>M67+M68</f>
        <v>0</v>
      </c>
      <c r="N66" s="264"/>
      <c r="O66" s="264"/>
      <c r="P66" s="265"/>
      <c r="Q66" s="264"/>
      <c r="R66" s="266"/>
      <c r="S66" s="267"/>
      <c r="T66" s="268"/>
    </row>
    <row r="67" spans="1:20" ht="20.100000000000001" customHeight="1" x14ac:dyDescent="0.3">
      <c r="A67" s="12"/>
      <c r="B67" s="130"/>
      <c r="C67" s="7"/>
      <c r="D67" s="276" t="s">
        <v>77</v>
      </c>
      <c r="E67" s="180"/>
      <c r="F67" s="151"/>
      <c r="G67" s="152"/>
      <c r="H67" s="150"/>
      <c r="I67" s="151"/>
      <c r="J67" s="152"/>
      <c r="K67" s="140"/>
      <c r="L67" s="137"/>
      <c r="M67" s="90"/>
      <c r="N67" s="291"/>
      <c r="O67" s="99"/>
      <c r="P67" s="100"/>
      <c r="Q67" s="101"/>
      <c r="R67" s="107"/>
      <c r="S67" s="107"/>
      <c r="T67" s="108"/>
    </row>
    <row r="68" spans="1:20" ht="20.100000000000001" customHeight="1" x14ac:dyDescent="0.3">
      <c r="A68" s="12"/>
      <c r="B68" s="130"/>
      <c r="C68" s="7"/>
      <c r="D68" s="276" t="s">
        <v>78</v>
      </c>
      <c r="E68" s="180"/>
      <c r="F68" s="151"/>
      <c r="G68" s="152"/>
      <c r="H68" s="150"/>
      <c r="I68" s="151"/>
      <c r="J68" s="152"/>
      <c r="K68" s="140"/>
      <c r="L68" s="137"/>
      <c r="M68" s="90"/>
      <c r="N68" s="291"/>
      <c r="O68" s="99"/>
      <c r="P68" s="100"/>
      <c r="Q68" s="101"/>
      <c r="R68" s="107"/>
      <c r="S68" s="107"/>
      <c r="T68" s="108"/>
    </row>
    <row r="69" spans="1:20" ht="20.100000000000001" customHeight="1" x14ac:dyDescent="0.3">
      <c r="A69" s="12"/>
      <c r="B69" s="130"/>
      <c r="C69" s="7" t="s">
        <v>114</v>
      </c>
      <c r="D69" s="276" t="s">
        <v>139</v>
      </c>
      <c r="E69" s="33">
        <v>26</v>
      </c>
      <c r="F69" s="275">
        <f>INT(E69*0.05)</f>
        <v>1</v>
      </c>
      <c r="G69" s="78"/>
      <c r="H69" s="30">
        <v>29</v>
      </c>
      <c r="I69" s="275">
        <f>INT(H69*0.05)</f>
        <v>1</v>
      </c>
      <c r="J69" s="78"/>
      <c r="K69" s="173"/>
      <c r="L69" s="166">
        <f>INT(K69*0.2)</f>
        <v>0</v>
      </c>
      <c r="M69" s="170"/>
      <c r="N69" s="291"/>
      <c r="O69" s="99"/>
      <c r="P69" s="100"/>
      <c r="Q69" s="101"/>
      <c r="R69" s="107"/>
      <c r="S69" s="107"/>
      <c r="T69" s="108"/>
    </row>
    <row r="70" spans="1:20" ht="20.100000000000001" customHeight="1" x14ac:dyDescent="0.3">
      <c r="A70" s="12"/>
      <c r="B70" s="130"/>
      <c r="C70" s="7" t="s">
        <v>114</v>
      </c>
      <c r="D70" s="276" t="s">
        <v>140</v>
      </c>
      <c r="E70" s="33">
        <v>31</v>
      </c>
      <c r="F70" s="275">
        <f>INT(E70*0.05)</f>
        <v>1</v>
      </c>
      <c r="G70" s="78"/>
      <c r="H70" s="30">
        <v>34</v>
      </c>
      <c r="I70" s="275">
        <f>INT(H70*0.05)</f>
        <v>1</v>
      </c>
      <c r="J70" s="78"/>
      <c r="K70" s="173"/>
      <c r="L70" s="166">
        <f>INT(K70*0.2)</f>
        <v>0</v>
      </c>
      <c r="M70" s="170"/>
      <c r="N70" s="291"/>
      <c r="O70" s="99"/>
      <c r="P70" s="100"/>
      <c r="Q70" s="101"/>
      <c r="R70" s="107"/>
      <c r="S70" s="107"/>
      <c r="T70" s="108"/>
    </row>
    <row r="71" spans="1:20" ht="20.100000000000001" customHeight="1" x14ac:dyDescent="0.3">
      <c r="A71" s="12"/>
      <c r="B71" s="130"/>
      <c r="C71" s="9" t="s">
        <v>7</v>
      </c>
      <c r="D71" s="276" t="s">
        <v>15</v>
      </c>
      <c r="E71" s="56">
        <v>41</v>
      </c>
      <c r="F71" s="275">
        <f>INT(E71*0.05)</f>
        <v>2</v>
      </c>
      <c r="G71" s="79"/>
      <c r="H71" s="55">
        <v>46</v>
      </c>
      <c r="I71" s="275">
        <f>INT(H71*0.05)</f>
        <v>2</v>
      </c>
      <c r="J71" s="79"/>
      <c r="K71" s="56">
        <v>46</v>
      </c>
      <c r="L71" s="274">
        <f>INT(K71*0.05)</f>
        <v>2</v>
      </c>
      <c r="M71" s="219"/>
      <c r="N71" s="291"/>
      <c r="O71" s="99"/>
      <c r="P71" s="100"/>
      <c r="Q71" s="101"/>
      <c r="R71" s="107"/>
      <c r="S71" s="107"/>
      <c r="T71" s="108"/>
    </row>
    <row r="72" spans="1:20" ht="20.100000000000001" customHeight="1" x14ac:dyDescent="0.3">
      <c r="A72" s="12"/>
      <c r="B72" s="130"/>
      <c r="C72" s="7" t="s">
        <v>125</v>
      </c>
      <c r="D72" s="276" t="s">
        <v>16</v>
      </c>
      <c r="E72" s="33">
        <v>29</v>
      </c>
      <c r="F72" s="275">
        <f>INT(E72*0.05)</f>
        <v>1</v>
      </c>
      <c r="G72" s="79"/>
      <c r="H72" s="30">
        <v>29</v>
      </c>
      <c r="I72" s="275">
        <f>INT(H72*0.05)</f>
        <v>1</v>
      </c>
      <c r="J72" s="79"/>
      <c r="K72" s="33">
        <v>29</v>
      </c>
      <c r="L72" s="274">
        <f>INT(K72*0.05)</f>
        <v>1</v>
      </c>
      <c r="M72" s="91"/>
      <c r="N72" s="291"/>
      <c r="O72" s="101"/>
      <c r="P72" s="100"/>
      <c r="Q72" s="101"/>
      <c r="R72" s="107"/>
      <c r="S72" s="107"/>
      <c r="T72" s="108"/>
    </row>
    <row r="73" spans="1:20" ht="20.100000000000001" customHeight="1" x14ac:dyDescent="0.3">
      <c r="A73" s="12"/>
      <c r="B73" s="130"/>
      <c r="C73" s="7" t="s">
        <v>114</v>
      </c>
      <c r="D73" s="224" t="s">
        <v>119</v>
      </c>
      <c r="E73" s="33">
        <v>61</v>
      </c>
      <c r="F73" s="275">
        <f>INT(E73*0.05)</f>
        <v>3</v>
      </c>
      <c r="G73" s="77">
        <f>G74+G75</f>
        <v>0</v>
      </c>
      <c r="H73" s="30">
        <v>68</v>
      </c>
      <c r="I73" s="275">
        <f>INT(H73*0.05)</f>
        <v>3</v>
      </c>
      <c r="J73" s="77">
        <f>J74+J75</f>
        <v>0</v>
      </c>
      <c r="K73" s="33">
        <v>68</v>
      </c>
      <c r="L73" s="274">
        <f>INT(K73*0.05)</f>
        <v>3</v>
      </c>
      <c r="M73" s="89">
        <f>M74+M75</f>
        <v>0</v>
      </c>
      <c r="N73" s="264"/>
      <c r="O73" s="264"/>
      <c r="P73" s="265"/>
      <c r="Q73" s="264"/>
      <c r="R73" s="266"/>
      <c r="S73" s="267"/>
      <c r="T73" s="268"/>
    </row>
    <row r="74" spans="1:20" ht="20.100000000000001" customHeight="1" x14ac:dyDescent="0.3">
      <c r="A74" s="12"/>
      <c r="B74" s="130"/>
      <c r="C74" s="7"/>
      <c r="D74" s="276" t="s">
        <v>79</v>
      </c>
      <c r="E74" s="140"/>
      <c r="F74" s="137"/>
      <c r="G74" s="78"/>
      <c r="H74" s="136"/>
      <c r="I74" s="137"/>
      <c r="J74" s="78"/>
      <c r="K74" s="140"/>
      <c r="L74" s="137"/>
      <c r="M74" s="90"/>
      <c r="N74" s="291"/>
      <c r="O74" s="101"/>
      <c r="P74" s="100"/>
      <c r="Q74" s="101"/>
      <c r="R74" s="107"/>
      <c r="S74" s="107"/>
      <c r="T74" s="108"/>
    </row>
    <row r="75" spans="1:20" ht="20.100000000000001" customHeight="1" x14ac:dyDescent="0.3">
      <c r="A75" s="12"/>
      <c r="B75" s="130"/>
      <c r="C75" s="7"/>
      <c r="D75" s="276" t="s">
        <v>80</v>
      </c>
      <c r="E75" s="140"/>
      <c r="F75" s="137"/>
      <c r="G75" s="78"/>
      <c r="H75" s="136"/>
      <c r="I75" s="137"/>
      <c r="J75" s="78"/>
      <c r="K75" s="140"/>
      <c r="L75" s="137"/>
      <c r="M75" s="90"/>
      <c r="N75" s="291"/>
      <c r="O75" s="101"/>
      <c r="P75" s="100"/>
      <c r="Q75" s="101"/>
      <c r="R75" s="107"/>
      <c r="S75" s="107"/>
      <c r="T75" s="108"/>
    </row>
    <row r="76" spans="1:20" ht="20.100000000000001" customHeight="1" x14ac:dyDescent="0.3">
      <c r="A76" s="12"/>
      <c r="B76" s="133" t="s">
        <v>17</v>
      </c>
      <c r="C76" s="95" t="s">
        <v>5</v>
      </c>
      <c r="D76" s="225"/>
      <c r="E76" s="42">
        <f t="shared" ref="E76:M76" si="8">E77+E78+E83+E84+E85+E86+E87+E88+E89+E90+E91+E92</f>
        <v>240</v>
      </c>
      <c r="F76" s="41">
        <f t="shared" si="8"/>
        <v>5</v>
      </c>
      <c r="G76" s="80">
        <f t="shared" si="8"/>
        <v>0</v>
      </c>
      <c r="H76" s="40">
        <f t="shared" si="8"/>
        <v>240</v>
      </c>
      <c r="I76" s="41">
        <f t="shared" si="8"/>
        <v>5</v>
      </c>
      <c r="J76" s="80">
        <f t="shared" si="8"/>
        <v>0</v>
      </c>
      <c r="K76" s="42">
        <f t="shared" si="8"/>
        <v>240</v>
      </c>
      <c r="L76" s="41">
        <f t="shared" si="8"/>
        <v>5</v>
      </c>
      <c r="M76" s="92">
        <f t="shared" si="8"/>
        <v>0</v>
      </c>
      <c r="N76" s="264"/>
      <c r="O76" s="264"/>
      <c r="P76" s="265"/>
      <c r="Q76" s="264"/>
      <c r="R76" s="266"/>
      <c r="S76" s="267"/>
      <c r="T76" s="268"/>
    </row>
    <row r="77" spans="1:20" ht="20.100000000000001" customHeight="1" x14ac:dyDescent="0.3">
      <c r="A77" s="12"/>
      <c r="B77" s="134"/>
      <c r="C77" s="17" t="s">
        <v>9</v>
      </c>
      <c r="D77" s="227" t="s">
        <v>18</v>
      </c>
      <c r="E77" s="60">
        <v>11</v>
      </c>
      <c r="F77" s="275">
        <f>INT(E77*0.05)</f>
        <v>0</v>
      </c>
      <c r="G77" s="81"/>
      <c r="H77" s="59">
        <v>11</v>
      </c>
      <c r="I77" s="275">
        <f>INT(H77*0.05)</f>
        <v>0</v>
      </c>
      <c r="J77" s="81"/>
      <c r="K77" s="60">
        <v>11</v>
      </c>
      <c r="L77" s="274">
        <f>INT(K77*0.05)</f>
        <v>0</v>
      </c>
      <c r="M77" s="93"/>
      <c r="N77" s="109"/>
      <c r="O77" s="11"/>
      <c r="P77" s="10"/>
      <c r="Q77" s="11"/>
      <c r="R77" s="104"/>
      <c r="S77" s="105"/>
      <c r="T77" s="106"/>
    </row>
    <row r="78" spans="1:20" ht="20.100000000000001" customHeight="1" x14ac:dyDescent="0.3">
      <c r="A78" s="12"/>
      <c r="B78" s="134"/>
      <c r="C78" s="18" t="s">
        <v>9</v>
      </c>
      <c r="D78" s="228" t="s">
        <v>19</v>
      </c>
      <c r="E78" s="64">
        <v>41</v>
      </c>
      <c r="F78" s="275">
        <f>INT(E78*0.05)</f>
        <v>2</v>
      </c>
      <c r="G78" s="82"/>
      <c r="H78" s="63">
        <v>41</v>
      </c>
      <c r="I78" s="275">
        <f>INT(H78*0.05)</f>
        <v>2</v>
      </c>
      <c r="J78" s="82"/>
      <c r="K78" s="64">
        <v>41</v>
      </c>
      <c r="L78" s="274">
        <f>INT(K78*0.05)</f>
        <v>2</v>
      </c>
      <c r="M78" s="94"/>
      <c r="N78" s="264"/>
      <c r="O78" s="264"/>
      <c r="P78" s="265"/>
      <c r="Q78" s="264"/>
      <c r="R78" s="266"/>
      <c r="S78" s="267"/>
      <c r="T78" s="268"/>
    </row>
    <row r="79" spans="1:20" ht="20.100000000000001" customHeight="1" x14ac:dyDescent="0.3">
      <c r="A79" s="12"/>
      <c r="B79" s="134"/>
      <c r="C79" s="17" t="s">
        <v>6</v>
      </c>
      <c r="D79" s="227" t="s">
        <v>40</v>
      </c>
      <c r="E79" s="141"/>
      <c r="F79" s="139"/>
      <c r="G79" s="81"/>
      <c r="H79" s="138"/>
      <c r="I79" s="139"/>
      <c r="J79" s="81"/>
      <c r="K79" s="141"/>
      <c r="L79" s="139"/>
      <c r="M79" s="93"/>
      <c r="N79" s="109"/>
      <c r="O79" s="11"/>
      <c r="P79" s="10"/>
      <c r="Q79" s="11"/>
      <c r="R79" s="104"/>
      <c r="S79" s="105"/>
      <c r="T79" s="106"/>
    </row>
    <row r="80" spans="1:20" ht="20.100000000000001" customHeight="1" x14ac:dyDescent="0.3">
      <c r="A80" s="12"/>
      <c r="B80" s="134"/>
      <c r="C80" s="17" t="s">
        <v>6</v>
      </c>
      <c r="D80" s="227" t="s">
        <v>41</v>
      </c>
      <c r="E80" s="141"/>
      <c r="F80" s="139"/>
      <c r="G80" s="81"/>
      <c r="H80" s="138"/>
      <c r="I80" s="139"/>
      <c r="J80" s="81"/>
      <c r="K80" s="141"/>
      <c r="L80" s="139"/>
      <c r="M80" s="93"/>
      <c r="N80" s="109"/>
      <c r="O80" s="11"/>
      <c r="P80" s="10"/>
      <c r="Q80" s="11"/>
      <c r="R80" s="104"/>
      <c r="S80" s="105"/>
      <c r="T80" s="106"/>
    </row>
    <row r="81" spans="1:20" ht="20.100000000000001" customHeight="1" x14ac:dyDescent="0.3">
      <c r="A81" s="12"/>
      <c r="B81" s="134"/>
      <c r="C81" s="17" t="s">
        <v>6</v>
      </c>
      <c r="D81" s="227" t="s">
        <v>42</v>
      </c>
      <c r="E81" s="141"/>
      <c r="F81" s="139"/>
      <c r="G81" s="81"/>
      <c r="H81" s="138"/>
      <c r="I81" s="139"/>
      <c r="J81" s="81"/>
      <c r="K81" s="141"/>
      <c r="L81" s="139"/>
      <c r="M81" s="93"/>
      <c r="N81" s="109"/>
      <c r="O81" s="11"/>
      <c r="P81" s="10"/>
      <c r="Q81" s="11"/>
      <c r="R81" s="104"/>
      <c r="S81" s="105"/>
      <c r="T81" s="106"/>
    </row>
    <row r="82" spans="1:20" ht="20.100000000000001" customHeight="1" x14ac:dyDescent="0.3">
      <c r="A82" s="12"/>
      <c r="B82" s="134"/>
      <c r="C82" s="17" t="s">
        <v>6</v>
      </c>
      <c r="D82" s="227" t="s">
        <v>43</v>
      </c>
      <c r="E82" s="141"/>
      <c r="F82" s="139"/>
      <c r="G82" s="81"/>
      <c r="H82" s="138"/>
      <c r="I82" s="139"/>
      <c r="J82" s="81"/>
      <c r="K82" s="141"/>
      <c r="L82" s="139"/>
      <c r="M82" s="93"/>
      <c r="N82" s="109"/>
      <c r="O82" s="11"/>
      <c r="P82" s="10"/>
      <c r="Q82" s="11"/>
      <c r="R82" s="104"/>
      <c r="S82" s="105"/>
      <c r="T82" s="106"/>
    </row>
    <row r="83" spans="1:20" ht="20.100000000000001" customHeight="1" x14ac:dyDescent="0.3">
      <c r="A83" s="12"/>
      <c r="B83" s="134"/>
      <c r="C83" s="17" t="s">
        <v>7</v>
      </c>
      <c r="D83" s="227" t="s">
        <v>20</v>
      </c>
      <c r="E83" s="60">
        <v>15</v>
      </c>
      <c r="F83" s="275">
        <f t="shared" ref="F83:F92" si="9">INT(E83*0.05)</f>
        <v>0</v>
      </c>
      <c r="G83" s="81"/>
      <c r="H83" s="59">
        <v>14</v>
      </c>
      <c r="I83" s="275">
        <f t="shared" ref="I83:I92" si="10">INT(H83*0.05)</f>
        <v>0</v>
      </c>
      <c r="J83" s="81"/>
      <c r="K83" s="60">
        <v>14</v>
      </c>
      <c r="L83" s="274">
        <f t="shared" ref="L83:L92" si="11">INT(K83*0.05)</f>
        <v>0</v>
      </c>
      <c r="M83" s="93"/>
      <c r="N83" s="109"/>
      <c r="O83" s="11"/>
      <c r="P83" s="10"/>
      <c r="Q83" s="11"/>
      <c r="R83" s="104"/>
      <c r="S83" s="105"/>
      <c r="T83" s="106"/>
    </row>
    <row r="84" spans="1:20" ht="20.100000000000001" customHeight="1" x14ac:dyDescent="0.3">
      <c r="A84" s="12"/>
      <c r="B84" s="134"/>
      <c r="C84" s="17" t="s">
        <v>7</v>
      </c>
      <c r="D84" s="227" t="s">
        <v>21</v>
      </c>
      <c r="E84" s="60">
        <v>30</v>
      </c>
      <c r="F84" s="275">
        <f t="shared" si="9"/>
        <v>1</v>
      </c>
      <c r="G84" s="81"/>
      <c r="H84" s="59">
        <v>31</v>
      </c>
      <c r="I84" s="275">
        <f t="shared" si="10"/>
        <v>1</v>
      </c>
      <c r="J84" s="81"/>
      <c r="K84" s="60">
        <v>31</v>
      </c>
      <c r="L84" s="274">
        <f t="shared" si="11"/>
        <v>1</v>
      </c>
      <c r="M84" s="93"/>
      <c r="N84" s="109"/>
      <c r="O84" s="11"/>
      <c r="P84" s="10"/>
      <c r="Q84" s="11"/>
      <c r="R84" s="104"/>
      <c r="S84" s="105"/>
      <c r="T84" s="106"/>
    </row>
    <row r="85" spans="1:20" ht="20.100000000000001" customHeight="1" x14ac:dyDescent="0.3">
      <c r="A85" s="12"/>
      <c r="B85" s="134"/>
      <c r="C85" s="17" t="s">
        <v>9</v>
      </c>
      <c r="D85" s="227" t="s">
        <v>22</v>
      </c>
      <c r="E85" s="60">
        <v>30</v>
      </c>
      <c r="F85" s="275">
        <f t="shared" si="9"/>
        <v>1</v>
      </c>
      <c r="G85" s="81"/>
      <c r="H85" s="59">
        <v>30</v>
      </c>
      <c r="I85" s="275">
        <f t="shared" si="10"/>
        <v>1</v>
      </c>
      <c r="J85" s="81"/>
      <c r="K85" s="60">
        <v>30</v>
      </c>
      <c r="L85" s="274">
        <f t="shared" si="11"/>
        <v>1</v>
      </c>
      <c r="M85" s="93"/>
      <c r="N85" s="109"/>
      <c r="O85" s="11"/>
      <c r="P85" s="10"/>
      <c r="Q85" s="11"/>
      <c r="R85" s="104"/>
      <c r="S85" s="105"/>
      <c r="T85" s="106"/>
    </row>
    <row r="86" spans="1:20" ht="20.100000000000001" customHeight="1" x14ac:dyDescent="0.3">
      <c r="A86" s="12"/>
      <c r="B86" s="134"/>
      <c r="C86" s="17" t="s">
        <v>7</v>
      </c>
      <c r="D86" s="227" t="s">
        <v>23</v>
      </c>
      <c r="E86" s="60">
        <v>16</v>
      </c>
      <c r="F86" s="275">
        <f t="shared" si="9"/>
        <v>0</v>
      </c>
      <c r="G86" s="81"/>
      <c r="H86" s="59">
        <v>16</v>
      </c>
      <c r="I86" s="275">
        <f t="shared" si="10"/>
        <v>0</v>
      </c>
      <c r="J86" s="81"/>
      <c r="K86" s="60">
        <v>16</v>
      </c>
      <c r="L86" s="274">
        <f t="shared" si="11"/>
        <v>0</v>
      </c>
      <c r="M86" s="93"/>
      <c r="N86" s="109"/>
      <c r="O86" s="11"/>
      <c r="P86" s="10"/>
      <c r="Q86" s="11"/>
      <c r="R86" s="104"/>
      <c r="S86" s="105"/>
      <c r="T86" s="106"/>
    </row>
    <row r="87" spans="1:20" ht="20.100000000000001" customHeight="1" x14ac:dyDescent="0.3">
      <c r="A87" s="12"/>
      <c r="B87" s="134"/>
      <c r="C87" s="17" t="s">
        <v>7</v>
      </c>
      <c r="D87" s="227" t="s">
        <v>24</v>
      </c>
      <c r="E87" s="60">
        <v>23</v>
      </c>
      <c r="F87" s="275">
        <f t="shared" si="9"/>
        <v>1</v>
      </c>
      <c r="G87" s="81"/>
      <c r="H87" s="59">
        <v>23</v>
      </c>
      <c r="I87" s="275">
        <f t="shared" si="10"/>
        <v>1</v>
      </c>
      <c r="J87" s="81"/>
      <c r="K87" s="60">
        <v>23</v>
      </c>
      <c r="L87" s="274">
        <f t="shared" si="11"/>
        <v>1</v>
      </c>
      <c r="M87" s="93"/>
      <c r="N87" s="109"/>
      <c r="O87" s="11"/>
      <c r="P87" s="10"/>
      <c r="Q87" s="11"/>
      <c r="R87" s="104"/>
      <c r="S87" s="105"/>
      <c r="T87" s="106"/>
    </row>
    <row r="88" spans="1:20" ht="20.100000000000001" customHeight="1" x14ac:dyDescent="0.3">
      <c r="A88" s="12"/>
      <c r="B88" s="134"/>
      <c r="C88" s="17" t="s">
        <v>7</v>
      </c>
      <c r="D88" s="227" t="s">
        <v>25</v>
      </c>
      <c r="E88" s="60">
        <v>16</v>
      </c>
      <c r="F88" s="275">
        <f t="shared" si="9"/>
        <v>0</v>
      </c>
      <c r="G88" s="81"/>
      <c r="H88" s="59">
        <v>16</v>
      </c>
      <c r="I88" s="275">
        <f t="shared" si="10"/>
        <v>0</v>
      </c>
      <c r="J88" s="81"/>
      <c r="K88" s="60">
        <v>16</v>
      </c>
      <c r="L88" s="274">
        <f t="shared" si="11"/>
        <v>0</v>
      </c>
      <c r="M88" s="93"/>
      <c r="N88" s="109"/>
      <c r="O88" s="11"/>
      <c r="P88" s="10"/>
      <c r="Q88" s="11"/>
      <c r="R88" s="104"/>
      <c r="S88" s="105"/>
      <c r="T88" s="106"/>
    </row>
    <row r="89" spans="1:20" ht="20.100000000000001" customHeight="1" x14ac:dyDescent="0.3">
      <c r="A89" s="12"/>
      <c r="B89" s="134"/>
      <c r="C89" s="17" t="s">
        <v>7</v>
      </c>
      <c r="D89" s="227" t="s">
        <v>26</v>
      </c>
      <c r="E89" s="60">
        <v>16</v>
      </c>
      <c r="F89" s="275">
        <f t="shared" si="9"/>
        <v>0</v>
      </c>
      <c r="G89" s="81"/>
      <c r="H89" s="59">
        <v>16</v>
      </c>
      <c r="I89" s="275">
        <f t="shared" si="10"/>
        <v>0</v>
      </c>
      <c r="J89" s="81"/>
      <c r="K89" s="60">
        <v>16</v>
      </c>
      <c r="L89" s="274">
        <f t="shared" si="11"/>
        <v>0</v>
      </c>
      <c r="M89" s="93"/>
      <c r="N89" s="109"/>
      <c r="O89" s="11"/>
      <c r="P89" s="10"/>
      <c r="Q89" s="11"/>
      <c r="R89" s="104"/>
      <c r="S89" s="105"/>
      <c r="T89" s="106"/>
    </row>
    <row r="90" spans="1:20" ht="20.100000000000001" customHeight="1" x14ac:dyDescent="0.3">
      <c r="A90" s="12"/>
      <c r="B90" s="134"/>
      <c r="C90" s="17" t="s">
        <v>7</v>
      </c>
      <c r="D90" s="227" t="s">
        <v>27</v>
      </c>
      <c r="E90" s="60">
        <v>16</v>
      </c>
      <c r="F90" s="275">
        <f t="shared" si="9"/>
        <v>0</v>
      </c>
      <c r="G90" s="81"/>
      <c r="H90" s="59">
        <v>16</v>
      </c>
      <c r="I90" s="275">
        <f t="shared" si="10"/>
        <v>0</v>
      </c>
      <c r="J90" s="81"/>
      <c r="K90" s="60">
        <v>16</v>
      </c>
      <c r="L90" s="274">
        <f t="shared" si="11"/>
        <v>0</v>
      </c>
      <c r="M90" s="93"/>
      <c r="N90" s="109"/>
      <c r="O90" s="11"/>
      <c r="P90" s="10"/>
      <c r="Q90" s="11"/>
      <c r="R90" s="104"/>
      <c r="S90" s="105"/>
      <c r="T90" s="106"/>
    </row>
    <row r="91" spans="1:20" ht="20.100000000000001" customHeight="1" x14ac:dyDescent="0.3">
      <c r="A91" s="12"/>
      <c r="B91" s="134"/>
      <c r="C91" s="17" t="s">
        <v>7</v>
      </c>
      <c r="D91" s="227" t="s">
        <v>91</v>
      </c>
      <c r="E91" s="60">
        <v>14</v>
      </c>
      <c r="F91" s="275">
        <f t="shared" si="9"/>
        <v>0</v>
      </c>
      <c r="G91" s="81"/>
      <c r="H91" s="59">
        <v>14</v>
      </c>
      <c r="I91" s="275">
        <f t="shared" si="10"/>
        <v>0</v>
      </c>
      <c r="J91" s="81"/>
      <c r="K91" s="60">
        <v>14</v>
      </c>
      <c r="L91" s="274">
        <f t="shared" si="11"/>
        <v>0</v>
      </c>
      <c r="M91" s="93"/>
      <c r="N91" s="109"/>
      <c r="O91" s="11"/>
      <c r="P91" s="10"/>
      <c r="Q91" s="11"/>
      <c r="R91" s="104"/>
      <c r="S91" s="105"/>
      <c r="T91" s="106"/>
    </row>
    <row r="92" spans="1:20" ht="20.100000000000001" customHeight="1" x14ac:dyDescent="0.3">
      <c r="A92" s="12"/>
      <c r="B92" s="132"/>
      <c r="C92" s="17" t="s">
        <v>64</v>
      </c>
      <c r="D92" s="227" t="s">
        <v>92</v>
      </c>
      <c r="E92" s="60">
        <v>12</v>
      </c>
      <c r="F92" s="275">
        <f t="shared" si="9"/>
        <v>0</v>
      </c>
      <c r="G92" s="81"/>
      <c r="H92" s="59">
        <v>12</v>
      </c>
      <c r="I92" s="275">
        <f t="shared" si="10"/>
        <v>0</v>
      </c>
      <c r="J92" s="81"/>
      <c r="K92" s="60">
        <v>12</v>
      </c>
      <c r="L92" s="274">
        <f t="shared" si="11"/>
        <v>0</v>
      </c>
      <c r="M92" s="93"/>
      <c r="N92" s="109"/>
      <c r="O92" s="11"/>
      <c r="P92" s="10"/>
      <c r="Q92" s="11"/>
      <c r="R92" s="104"/>
      <c r="S92" s="105"/>
      <c r="T92" s="106"/>
    </row>
    <row r="93" spans="1:20" ht="20.100000000000001" customHeight="1" x14ac:dyDescent="0.3">
      <c r="A93" s="12"/>
      <c r="B93" s="129" t="s">
        <v>59</v>
      </c>
      <c r="C93" s="95" t="s">
        <v>5</v>
      </c>
      <c r="D93" s="225"/>
      <c r="E93" s="42">
        <f t="shared" ref="E93:M93" si="12">E94+E95+E96+E97+E98+E99+E102+E103</f>
        <v>174</v>
      </c>
      <c r="F93" s="41">
        <f t="shared" si="12"/>
        <v>7</v>
      </c>
      <c r="G93" s="80">
        <f t="shared" si="12"/>
        <v>0</v>
      </c>
      <c r="H93" s="40">
        <f t="shared" si="12"/>
        <v>198</v>
      </c>
      <c r="I93" s="41">
        <f t="shared" si="12"/>
        <v>8</v>
      </c>
      <c r="J93" s="80">
        <f t="shared" si="12"/>
        <v>0</v>
      </c>
      <c r="K93" s="42">
        <f t="shared" si="12"/>
        <v>198</v>
      </c>
      <c r="L93" s="41">
        <f t="shared" si="12"/>
        <v>8</v>
      </c>
      <c r="M93" s="92">
        <f t="shared" si="12"/>
        <v>0</v>
      </c>
      <c r="N93" s="264"/>
      <c r="O93" s="264"/>
      <c r="P93" s="265"/>
      <c r="Q93" s="264"/>
      <c r="R93" s="266"/>
      <c r="S93" s="267"/>
      <c r="T93" s="268"/>
    </row>
    <row r="94" spans="1:20" ht="20.100000000000001" customHeight="1" x14ac:dyDescent="0.3">
      <c r="A94" s="12"/>
      <c r="B94" s="130"/>
      <c r="C94" s="7" t="s">
        <v>7</v>
      </c>
      <c r="D94" s="276" t="s">
        <v>28</v>
      </c>
      <c r="E94" s="33">
        <v>21</v>
      </c>
      <c r="F94" s="275">
        <f>INT(E94*0.05)</f>
        <v>1</v>
      </c>
      <c r="G94" s="79"/>
      <c r="H94" s="30">
        <v>23</v>
      </c>
      <c r="I94" s="275">
        <f t="shared" ref="I94:I99" si="13">INT(H94*0.05)</f>
        <v>1</v>
      </c>
      <c r="J94" s="79"/>
      <c r="K94" s="33">
        <v>23</v>
      </c>
      <c r="L94" s="274">
        <f t="shared" ref="L94:L99" si="14">INT(K94*0.05)</f>
        <v>1</v>
      </c>
      <c r="M94" s="91"/>
      <c r="N94" s="291"/>
      <c r="O94" s="99"/>
      <c r="P94" s="100"/>
      <c r="Q94" s="101"/>
      <c r="R94" s="107"/>
      <c r="S94" s="107"/>
      <c r="T94" s="108"/>
    </row>
    <row r="95" spans="1:20" ht="20.100000000000001" customHeight="1" x14ac:dyDescent="0.3">
      <c r="A95" s="12"/>
      <c r="B95" s="130"/>
      <c r="C95" s="7" t="s">
        <v>7</v>
      </c>
      <c r="D95" s="276" t="s">
        <v>29</v>
      </c>
      <c r="E95" s="33">
        <v>25</v>
      </c>
      <c r="F95" s="275">
        <f>INT(E95*0.05)</f>
        <v>1</v>
      </c>
      <c r="G95" s="79"/>
      <c r="H95" s="30">
        <v>28</v>
      </c>
      <c r="I95" s="275">
        <f t="shared" si="13"/>
        <v>1</v>
      </c>
      <c r="J95" s="79"/>
      <c r="K95" s="33">
        <v>28</v>
      </c>
      <c r="L95" s="274">
        <f t="shared" si="14"/>
        <v>1</v>
      </c>
      <c r="M95" s="91"/>
      <c r="N95" s="291"/>
      <c r="O95" s="99"/>
      <c r="P95" s="100"/>
      <c r="Q95" s="101"/>
      <c r="R95" s="107"/>
      <c r="S95" s="107"/>
      <c r="T95" s="108"/>
    </row>
    <row r="96" spans="1:20" ht="20.100000000000001" customHeight="1" x14ac:dyDescent="0.3">
      <c r="A96" s="12"/>
      <c r="B96" s="130"/>
      <c r="C96" s="7" t="s">
        <v>7</v>
      </c>
      <c r="D96" s="276" t="s">
        <v>30</v>
      </c>
      <c r="E96" s="33">
        <v>23</v>
      </c>
      <c r="F96" s="275">
        <f>INT(E96*0.05)</f>
        <v>1</v>
      </c>
      <c r="G96" s="79"/>
      <c r="H96" s="30">
        <v>26</v>
      </c>
      <c r="I96" s="275">
        <f t="shared" si="13"/>
        <v>1</v>
      </c>
      <c r="J96" s="79"/>
      <c r="K96" s="33">
        <v>26</v>
      </c>
      <c r="L96" s="274">
        <f t="shared" si="14"/>
        <v>1</v>
      </c>
      <c r="M96" s="91"/>
      <c r="N96" s="291"/>
      <c r="O96" s="101"/>
      <c r="P96" s="100"/>
      <c r="Q96" s="101"/>
      <c r="R96" s="107"/>
      <c r="S96" s="107"/>
      <c r="T96" s="108"/>
    </row>
    <row r="97" spans="1:20" ht="20.100000000000001" customHeight="1" x14ac:dyDescent="0.3">
      <c r="A97" s="12"/>
      <c r="B97" s="130"/>
      <c r="C97" s="7" t="s">
        <v>7</v>
      </c>
      <c r="D97" s="276" t="s">
        <v>120</v>
      </c>
      <c r="E97" s="33">
        <v>24</v>
      </c>
      <c r="F97" s="275">
        <f>INT(E97*0.05)</f>
        <v>1</v>
      </c>
      <c r="G97" s="79"/>
      <c r="H97" s="30">
        <v>27</v>
      </c>
      <c r="I97" s="275">
        <f t="shared" si="13"/>
        <v>1</v>
      </c>
      <c r="J97" s="79"/>
      <c r="K97" s="33">
        <v>27</v>
      </c>
      <c r="L97" s="274">
        <f t="shared" si="14"/>
        <v>1</v>
      </c>
      <c r="M97" s="91"/>
      <c r="N97" s="291"/>
      <c r="O97" s="99"/>
      <c r="P97" s="100"/>
      <c r="Q97" s="101"/>
      <c r="R97" s="107"/>
      <c r="S97" s="107"/>
      <c r="T97" s="108"/>
    </row>
    <row r="98" spans="1:20" ht="20.100000000000001" customHeight="1" x14ac:dyDescent="0.3">
      <c r="A98" s="12"/>
      <c r="B98" s="130"/>
      <c r="C98" s="7" t="s">
        <v>7</v>
      </c>
      <c r="D98" s="276" t="s">
        <v>31</v>
      </c>
      <c r="E98" s="33">
        <v>22</v>
      </c>
      <c r="F98" s="275">
        <f>INT(E98*0.05)</f>
        <v>1</v>
      </c>
      <c r="G98" s="79"/>
      <c r="H98" s="30">
        <v>25</v>
      </c>
      <c r="I98" s="275">
        <f t="shared" si="13"/>
        <v>1</v>
      </c>
      <c r="J98" s="79"/>
      <c r="K98" s="33">
        <v>25</v>
      </c>
      <c r="L98" s="274">
        <f t="shared" si="14"/>
        <v>1</v>
      </c>
      <c r="M98" s="91"/>
      <c r="N98" s="291"/>
      <c r="O98" s="99"/>
      <c r="P98" s="100"/>
      <c r="Q98" s="101"/>
      <c r="R98" s="107"/>
      <c r="S98" s="107"/>
      <c r="T98" s="108"/>
    </row>
    <row r="99" spans="1:20" ht="20.100000000000001" customHeight="1" x14ac:dyDescent="0.3">
      <c r="A99" s="12"/>
      <c r="B99" s="130"/>
      <c r="C99" s="7" t="s">
        <v>7</v>
      </c>
      <c r="D99" s="224" t="s">
        <v>93</v>
      </c>
      <c r="E99" s="182"/>
      <c r="F99" s="146"/>
      <c r="G99" s="147">
        <f>G100+G101</f>
        <v>0</v>
      </c>
      <c r="H99" s="30">
        <v>69</v>
      </c>
      <c r="I99" s="275">
        <f t="shared" si="13"/>
        <v>3</v>
      </c>
      <c r="J99" s="77">
        <f>J100+J101</f>
        <v>0</v>
      </c>
      <c r="K99" s="33">
        <v>69</v>
      </c>
      <c r="L99" s="274">
        <f t="shared" si="14"/>
        <v>3</v>
      </c>
      <c r="M99" s="89">
        <f>M100+M101</f>
        <v>0</v>
      </c>
      <c r="N99" s="264"/>
      <c r="O99" s="264"/>
      <c r="P99" s="265"/>
      <c r="Q99" s="264"/>
      <c r="R99" s="266"/>
      <c r="S99" s="267"/>
      <c r="T99" s="268"/>
    </row>
    <row r="100" spans="1:20" ht="20.100000000000001" customHeight="1" x14ac:dyDescent="0.3">
      <c r="A100" s="12"/>
      <c r="B100" s="130"/>
      <c r="C100" s="7"/>
      <c r="D100" s="276" t="s">
        <v>94</v>
      </c>
      <c r="E100" s="180"/>
      <c r="F100" s="151"/>
      <c r="G100" s="152"/>
      <c r="H100" s="136"/>
      <c r="I100" s="137"/>
      <c r="J100" s="78"/>
      <c r="K100" s="140"/>
      <c r="L100" s="137"/>
      <c r="M100" s="90"/>
      <c r="N100" s="291"/>
      <c r="O100" s="101"/>
      <c r="P100" s="100"/>
      <c r="Q100" s="101"/>
      <c r="R100" s="107"/>
      <c r="S100" s="107"/>
      <c r="T100" s="108"/>
    </row>
    <row r="101" spans="1:20" ht="20.100000000000001" customHeight="1" x14ac:dyDescent="0.3">
      <c r="A101" s="12"/>
      <c r="B101" s="130"/>
      <c r="C101" s="7"/>
      <c r="D101" s="276" t="s">
        <v>95</v>
      </c>
      <c r="E101" s="180"/>
      <c r="F101" s="151"/>
      <c r="G101" s="152"/>
      <c r="H101" s="136"/>
      <c r="I101" s="137"/>
      <c r="J101" s="78"/>
      <c r="K101" s="140"/>
      <c r="L101" s="137"/>
      <c r="M101" s="90"/>
      <c r="N101" s="291"/>
      <c r="O101" s="101"/>
      <c r="P101" s="101"/>
      <c r="Q101" s="101"/>
      <c r="R101" s="107"/>
      <c r="S101" s="107"/>
      <c r="T101" s="108"/>
    </row>
    <row r="102" spans="1:20" ht="20.100000000000001" customHeight="1" x14ac:dyDescent="0.3">
      <c r="A102" s="12"/>
      <c r="B102" s="130"/>
      <c r="C102" s="7" t="s">
        <v>64</v>
      </c>
      <c r="D102" s="281" t="s">
        <v>160</v>
      </c>
      <c r="E102" s="33">
        <v>25</v>
      </c>
      <c r="F102" s="275">
        <f>INT(E102*0.05)</f>
        <v>1</v>
      </c>
      <c r="G102" s="78"/>
      <c r="H102" s="171"/>
      <c r="I102" s="166">
        <f>INT(H102*0.2)</f>
        <v>0</v>
      </c>
      <c r="J102" s="152"/>
      <c r="K102" s="173"/>
      <c r="L102" s="166">
        <f>INT(K102*0.2)</f>
        <v>0</v>
      </c>
      <c r="M102" s="170"/>
      <c r="N102" s="291"/>
      <c r="O102" s="101"/>
      <c r="P102" s="101"/>
      <c r="Q102" s="101"/>
      <c r="R102" s="107"/>
      <c r="S102" s="107"/>
      <c r="T102" s="108"/>
    </row>
    <row r="103" spans="1:20" ht="20.100000000000001" customHeight="1" x14ac:dyDescent="0.3">
      <c r="A103" s="12"/>
      <c r="B103" s="130"/>
      <c r="C103" s="7" t="s">
        <v>64</v>
      </c>
      <c r="D103" s="281" t="s">
        <v>161</v>
      </c>
      <c r="E103" s="33">
        <v>34</v>
      </c>
      <c r="F103" s="275">
        <f>INT(E103*0.05)</f>
        <v>1</v>
      </c>
      <c r="G103" s="78"/>
      <c r="H103" s="171"/>
      <c r="I103" s="166">
        <f>INT(H103*0.2)</f>
        <v>0</v>
      </c>
      <c r="J103" s="152"/>
      <c r="K103" s="173"/>
      <c r="L103" s="166">
        <f>INT(K103*0.2)</f>
        <v>0</v>
      </c>
      <c r="M103" s="170"/>
      <c r="N103" s="291"/>
      <c r="O103" s="101"/>
      <c r="P103" s="101"/>
      <c r="Q103" s="101"/>
      <c r="R103" s="107"/>
      <c r="S103" s="107"/>
      <c r="T103" s="108"/>
    </row>
    <row r="104" spans="1:20" ht="20.100000000000001" customHeight="1" x14ac:dyDescent="0.3">
      <c r="A104" s="12"/>
      <c r="B104" s="129" t="s">
        <v>60</v>
      </c>
      <c r="C104" s="95" t="s">
        <v>5</v>
      </c>
      <c r="D104" s="225"/>
      <c r="E104" s="42">
        <f t="shared" ref="E104:M104" si="15">E105+E109+E110+E111+E112+E115+E116+E117</f>
        <v>143</v>
      </c>
      <c r="F104" s="41">
        <f t="shared" si="15"/>
        <v>6</v>
      </c>
      <c r="G104" s="80">
        <f t="shared" si="15"/>
        <v>0</v>
      </c>
      <c r="H104" s="40">
        <f t="shared" si="15"/>
        <v>165</v>
      </c>
      <c r="I104" s="41">
        <f t="shared" si="15"/>
        <v>7</v>
      </c>
      <c r="J104" s="80">
        <f t="shared" si="15"/>
        <v>0</v>
      </c>
      <c r="K104" s="42">
        <f t="shared" si="15"/>
        <v>167</v>
      </c>
      <c r="L104" s="41">
        <f t="shared" si="15"/>
        <v>7</v>
      </c>
      <c r="M104" s="92">
        <f t="shared" si="15"/>
        <v>0</v>
      </c>
      <c r="N104" s="264"/>
      <c r="O104" s="264"/>
      <c r="P104" s="265"/>
      <c r="Q104" s="264"/>
      <c r="R104" s="266"/>
      <c r="S104" s="267"/>
      <c r="T104" s="268"/>
    </row>
    <row r="105" spans="1:20" ht="20.100000000000001" customHeight="1" x14ac:dyDescent="0.3">
      <c r="A105" s="12"/>
      <c r="B105" s="130"/>
      <c r="C105" s="7" t="s">
        <v>9</v>
      </c>
      <c r="D105" s="224" t="s">
        <v>32</v>
      </c>
      <c r="E105" s="182"/>
      <c r="F105" s="146"/>
      <c r="G105" s="147">
        <f>G106+G107+G108</f>
        <v>0</v>
      </c>
      <c r="H105" s="30">
        <v>96</v>
      </c>
      <c r="I105" s="275">
        <f>INT(H105*0.05)</f>
        <v>4</v>
      </c>
      <c r="J105" s="77">
        <f>J106+J107+J108</f>
        <v>0</v>
      </c>
      <c r="K105" s="33">
        <v>96</v>
      </c>
      <c r="L105" s="274">
        <f>INT(K105*0.05)</f>
        <v>4</v>
      </c>
      <c r="M105" s="89">
        <f>M106+M107+M108</f>
        <v>0</v>
      </c>
      <c r="N105" s="264"/>
      <c r="O105" s="264"/>
      <c r="P105" s="265"/>
      <c r="Q105" s="264"/>
      <c r="R105" s="266"/>
      <c r="S105" s="267"/>
      <c r="T105" s="268"/>
    </row>
    <row r="106" spans="1:20" ht="20.100000000000001" customHeight="1" x14ac:dyDescent="0.3">
      <c r="A106" s="12"/>
      <c r="B106" s="130"/>
      <c r="C106" s="7"/>
      <c r="D106" s="276" t="s">
        <v>44</v>
      </c>
      <c r="E106" s="180"/>
      <c r="F106" s="151"/>
      <c r="G106" s="152"/>
      <c r="H106" s="136"/>
      <c r="I106" s="137"/>
      <c r="J106" s="78"/>
      <c r="K106" s="140"/>
      <c r="L106" s="137"/>
      <c r="M106" s="90"/>
      <c r="N106" s="291"/>
      <c r="O106" s="99"/>
      <c r="P106" s="100"/>
      <c r="Q106" s="101"/>
      <c r="R106" s="107"/>
      <c r="S106" s="107"/>
      <c r="T106" s="108"/>
    </row>
    <row r="107" spans="1:20" ht="20.100000000000001" customHeight="1" x14ac:dyDescent="0.3">
      <c r="A107" s="12"/>
      <c r="B107" s="130"/>
      <c r="C107" s="7"/>
      <c r="D107" s="276" t="s">
        <v>45</v>
      </c>
      <c r="E107" s="180"/>
      <c r="F107" s="151"/>
      <c r="G107" s="152"/>
      <c r="H107" s="136"/>
      <c r="I107" s="137"/>
      <c r="J107" s="78"/>
      <c r="K107" s="140"/>
      <c r="L107" s="137"/>
      <c r="M107" s="90"/>
      <c r="N107" s="291"/>
      <c r="O107" s="99"/>
      <c r="P107" s="100"/>
      <c r="Q107" s="101"/>
      <c r="R107" s="107"/>
      <c r="S107" s="107"/>
      <c r="T107" s="108"/>
    </row>
    <row r="108" spans="1:20" ht="20.100000000000001" customHeight="1" x14ac:dyDescent="0.3">
      <c r="A108" s="12"/>
      <c r="B108" s="130"/>
      <c r="C108" s="7"/>
      <c r="D108" s="276" t="s">
        <v>46</v>
      </c>
      <c r="E108" s="180"/>
      <c r="F108" s="151"/>
      <c r="G108" s="152"/>
      <c r="H108" s="136"/>
      <c r="I108" s="137"/>
      <c r="J108" s="78"/>
      <c r="K108" s="140"/>
      <c r="L108" s="137"/>
      <c r="M108" s="90"/>
      <c r="N108" s="291"/>
      <c r="O108" s="99"/>
      <c r="P108" s="100"/>
      <c r="Q108" s="101"/>
      <c r="R108" s="107"/>
      <c r="S108" s="107"/>
      <c r="T108" s="108"/>
    </row>
    <row r="109" spans="1:20" ht="20.100000000000001" customHeight="1" x14ac:dyDescent="0.3">
      <c r="A109" s="12"/>
      <c r="B109" s="130"/>
      <c r="C109" s="7" t="s">
        <v>63</v>
      </c>
      <c r="D109" s="280" t="s">
        <v>164</v>
      </c>
      <c r="E109" s="33">
        <v>27</v>
      </c>
      <c r="F109" s="275">
        <f>INT(E109*0.05)</f>
        <v>1</v>
      </c>
      <c r="G109" s="78"/>
      <c r="H109" s="171"/>
      <c r="I109" s="166">
        <f>INT(H109*0.2)</f>
        <v>0</v>
      </c>
      <c r="J109" s="152"/>
      <c r="K109" s="173"/>
      <c r="L109" s="166">
        <f>INT(K109*0.2)</f>
        <v>0</v>
      </c>
      <c r="M109" s="170"/>
      <c r="N109" s="291"/>
      <c r="O109" s="99"/>
      <c r="P109" s="100"/>
      <c r="Q109" s="101"/>
      <c r="R109" s="107"/>
      <c r="S109" s="107"/>
      <c r="T109" s="108"/>
    </row>
    <row r="110" spans="1:20" ht="20.100000000000001" customHeight="1" x14ac:dyDescent="0.3">
      <c r="A110" s="12"/>
      <c r="B110" s="130"/>
      <c r="C110" s="7" t="s">
        <v>63</v>
      </c>
      <c r="D110" s="280" t="s">
        <v>165</v>
      </c>
      <c r="E110" s="33">
        <v>27</v>
      </c>
      <c r="F110" s="275">
        <f>INT(E110*0.05)</f>
        <v>1</v>
      </c>
      <c r="G110" s="78"/>
      <c r="H110" s="171"/>
      <c r="I110" s="166">
        <f>INT(H110*0.2)</f>
        <v>0</v>
      </c>
      <c r="J110" s="152"/>
      <c r="K110" s="173"/>
      <c r="L110" s="166">
        <f>INT(K110*0.2)</f>
        <v>0</v>
      </c>
      <c r="M110" s="170"/>
      <c r="N110" s="291"/>
      <c r="O110" s="99"/>
      <c r="P110" s="100"/>
      <c r="Q110" s="101"/>
      <c r="R110" s="107"/>
      <c r="S110" s="107"/>
      <c r="T110" s="108"/>
    </row>
    <row r="111" spans="1:20" ht="20.100000000000001" customHeight="1" x14ac:dyDescent="0.3">
      <c r="A111" s="12"/>
      <c r="B111" s="130"/>
      <c r="C111" s="7" t="s">
        <v>63</v>
      </c>
      <c r="D111" s="280" t="s">
        <v>166</v>
      </c>
      <c r="E111" s="33">
        <v>27</v>
      </c>
      <c r="F111" s="275">
        <f>INT(E111*0.05)</f>
        <v>1</v>
      </c>
      <c r="G111" s="78"/>
      <c r="H111" s="171"/>
      <c r="I111" s="166">
        <f>INT(H111*0.2)</f>
        <v>0</v>
      </c>
      <c r="J111" s="152"/>
      <c r="K111" s="173"/>
      <c r="L111" s="166">
        <f>INT(K111*0.2)</f>
        <v>0</v>
      </c>
      <c r="M111" s="170"/>
      <c r="N111" s="291"/>
      <c r="O111" s="99"/>
      <c r="P111" s="100"/>
      <c r="Q111" s="101"/>
      <c r="R111" s="107"/>
      <c r="S111" s="107"/>
      <c r="T111" s="108"/>
    </row>
    <row r="112" spans="1:20" ht="20.100000000000001" customHeight="1" x14ac:dyDescent="0.3">
      <c r="A112" s="12"/>
      <c r="B112" s="130"/>
      <c r="C112" s="7" t="s">
        <v>9</v>
      </c>
      <c r="D112" s="224" t="s">
        <v>121</v>
      </c>
      <c r="E112" s="182"/>
      <c r="F112" s="146"/>
      <c r="G112" s="147">
        <f>G113+G114</f>
        <v>0</v>
      </c>
      <c r="H112" s="30">
        <v>44</v>
      </c>
      <c r="I112" s="275">
        <f>INT(H112*0.05)</f>
        <v>2</v>
      </c>
      <c r="J112" s="77">
        <f>J113+J114</f>
        <v>0</v>
      </c>
      <c r="K112" s="33">
        <v>46</v>
      </c>
      <c r="L112" s="274">
        <f>INT(K112*0.05)</f>
        <v>2</v>
      </c>
      <c r="M112" s="89">
        <f>M113+M114</f>
        <v>0</v>
      </c>
      <c r="N112" s="264"/>
      <c r="O112" s="264"/>
      <c r="P112" s="265"/>
      <c r="Q112" s="264"/>
      <c r="R112" s="266"/>
      <c r="S112" s="267"/>
      <c r="T112" s="268"/>
    </row>
    <row r="113" spans="1:20" ht="20.100000000000001" customHeight="1" x14ac:dyDescent="0.3">
      <c r="A113" s="12"/>
      <c r="B113" s="130"/>
      <c r="C113" s="7"/>
      <c r="D113" s="276" t="s">
        <v>122</v>
      </c>
      <c r="E113" s="180"/>
      <c r="F113" s="151"/>
      <c r="G113" s="152"/>
      <c r="H113" s="136"/>
      <c r="I113" s="137"/>
      <c r="J113" s="78"/>
      <c r="K113" s="140"/>
      <c r="L113" s="137"/>
      <c r="M113" s="90"/>
      <c r="N113" s="291"/>
      <c r="O113" s="248"/>
      <c r="P113" s="100"/>
      <c r="Q113" s="101"/>
      <c r="R113" s="107"/>
      <c r="S113" s="107"/>
      <c r="T113" s="108"/>
    </row>
    <row r="114" spans="1:20" ht="20.100000000000001" customHeight="1" x14ac:dyDescent="0.3">
      <c r="A114" s="12"/>
      <c r="B114" s="130"/>
      <c r="C114" s="7"/>
      <c r="D114" s="276" t="s">
        <v>123</v>
      </c>
      <c r="E114" s="180"/>
      <c r="F114" s="151"/>
      <c r="G114" s="152"/>
      <c r="H114" s="136"/>
      <c r="I114" s="137"/>
      <c r="J114" s="78"/>
      <c r="K114" s="140"/>
      <c r="L114" s="137"/>
      <c r="M114" s="90"/>
      <c r="N114" s="291"/>
      <c r="O114" s="248"/>
      <c r="P114" s="100"/>
      <c r="Q114" s="101"/>
      <c r="R114" s="107"/>
      <c r="S114" s="107"/>
      <c r="T114" s="108"/>
    </row>
    <row r="115" spans="1:20" ht="20.100000000000001" customHeight="1" x14ac:dyDescent="0.3">
      <c r="A115" s="12"/>
      <c r="B115" s="130"/>
      <c r="C115" s="7" t="s">
        <v>63</v>
      </c>
      <c r="D115" s="280" t="s">
        <v>162</v>
      </c>
      <c r="E115" s="33">
        <v>20</v>
      </c>
      <c r="F115" s="275">
        <f>INT(E115*0.05)</f>
        <v>1</v>
      </c>
      <c r="G115" s="78"/>
      <c r="H115" s="171"/>
      <c r="I115" s="166">
        <f>INT(H115*0.2)</f>
        <v>0</v>
      </c>
      <c r="J115" s="152"/>
      <c r="K115" s="173"/>
      <c r="L115" s="166">
        <f>INT(K115*0.2)</f>
        <v>0</v>
      </c>
      <c r="M115" s="170"/>
      <c r="N115" s="291"/>
      <c r="O115" s="99"/>
      <c r="P115" s="100"/>
      <c r="Q115" s="101"/>
      <c r="R115" s="107"/>
      <c r="S115" s="107"/>
      <c r="T115" s="108"/>
    </row>
    <row r="116" spans="1:20" ht="20.100000000000001" customHeight="1" x14ac:dyDescent="0.3">
      <c r="A116" s="12"/>
      <c r="B116" s="130"/>
      <c r="C116" s="7" t="s">
        <v>63</v>
      </c>
      <c r="D116" s="280" t="s">
        <v>163</v>
      </c>
      <c r="E116" s="33">
        <v>20</v>
      </c>
      <c r="F116" s="275">
        <f>INT(E116*0.05)</f>
        <v>1</v>
      </c>
      <c r="G116" s="78"/>
      <c r="H116" s="171"/>
      <c r="I116" s="166">
        <f>INT(H116*0.2)</f>
        <v>0</v>
      </c>
      <c r="J116" s="152"/>
      <c r="K116" s="173"/>
      <c r="L116" s="166">
        <f>INT(K116*0.2)</f>
        <v>0</v>
      </c>
      <c r="M116" s="170"/>
      <c r="N116" s="291"/>
      <c r="O116" s="99"/>
      <c r="P116" s="100"/>
      <c r="Q116" s="101"/>
      <c r="R116" s="107"/>
      <c r="S116" s="107"/>
      <c r="T116" s="108"/>
    </row>
    <row r="117" spans="1:20" ht="20.100000000000001" customHeight="1" x14ac:dyDescent="0.3">
      <c r="A117" s="12"/>
      <c r="B117" s="128"/>
      <c r="C117" s="7" t="s">
        <v>9</v>
      </c>
      <c r="D117" s="276" t="s">
        <v>96</v>
      </c>
      <c r="E117" s="33">
        <v>22</v>
      </c>
      <c r="F117" s="275">
        <f>INT(E117*0.05)</f>
        <v>1</v>
      </c>
      <c r="G117" s="79"/>
      <c r="H117" s="30">
        <v>25</v>
      </c>
      <c r="I117" s="275">
        <f>INT(H117*0.05)</f>
        <v>1</v>
      </c>
      <c r="J117" s="79"/>
      <c r="K117" s="33">
        <v>25</v>
      </c>
      <c r="L117" s="274">
        <f>INT(K117*0.05)</f>
        <v>1</v>
      </c>
      <c r="M117" s="91"/>
      <c r="N117" s="291"/>
      <c r="O117" s="99"/>
      <c r="P117" s="100"/>
      <c r="Q117" s="101"/>
      <c r="R117" s="107"/>
      <c r="S117" s="107"/>
      <c r="T117" s="108"/>
    </row>
    <row r="118" spans="1:20" ht="20.100000000000001" customHeight="1" x14ac:dyDescent="0.3">
      <c r="A118" s="12"/>
      <c r="B118" s="129" t="s">
        <v>61</v>
      </c>
      <c r="C118" s="95" t="s">
        <v>5</v>
      </c>
      <c r="D118" s="225"/>
      <c r="E118" s="42">
        <f t="shared" ref="E118:M118" si="16">E119+E120+E121+E122+E125+E126</f>
        <v>116</v>
      </c>
      <c r="F118" s="41">
        <f t="shared" si="16"/>
        <v>5</v>
      </c>
      <c r="G118" s="80">
        <f t="shared" si="16"/>
        <v>0</v>
      </c>
      <c r="H118" s="40">
        <f t="shared" si="16"/>
        <v>133</v>
      </c>
      <c r="I118" s="41">
        <f t="shared" si="16"/>
        <v>5</v>
      </c>
      <c r="J118" s="80">
        <f t="shared" si="16"/>
        <v>0</v>
      </c>
      <c r="K118" s="42">
        <f t="shared" si="16"/>
        <v>132</v>
      </c>
      <c r="L118" s="41">
        <f t="shared" si="16"/>
        <v>5</v>
      </c>
      <c r="M118" s="92">
        <f t="shared" si="16"/>
        <v>0</v>
      </c>
      <c r="N118" s="264"/>
      <c r="O118" s="264"/>
      <c r="P118" s="265"/>
      <c r="Q118" s="264"/>
      <c r="R118" s="266"/>
      <c r="S118" s="267"/>
      <c r="T118" s="268"/>
    </row>
    <row r="119" spans="1:20" ht="20.100000000000001" customHeight="1" x14ac:dyDescent="0.3">
      <c r="A119" s="12"/>
      <c r="B119" s="130"/>
      <c r="C119" s="7" t="s">
        <v>9</v>
      </c>
      <c r="D119" s="276" t="s">
        <v>33</v>
      </c>
      <c r="E119" s="33">
        <v>22</v>
      </c>
      <c r="F119" s="275">
        <f>INT(E119*0.05)</f>
        <v>1</v>
      </c>
      <c r="G119" s="79"/>
      <c r="H119" s="30">
        <v>25</v>
      </c>
      <c r="I119" s="275">
        <f>INT(H119*0.05)</f>
        <v>1</v>
      </c>
      <c r="J119" s="217"/>
      <c r="K119" s="33">
        <v>25</v>
      </c>
      <c r="L119" s="274">
        <f>INT(K119*0.05)</f>
        <v>1</v>
      </c>
      <c r="M119" s="91"/>
      <c r="N119" s="291"/>
      <c r="O119" s="249"/>
      <c r="P119" s="100"/>
      <c r="Q119" s="101"/>
      <c r="R119" s="107"/>
      <c r="S119" s="107"/>
      <c r="T119" s="108"/>
    </row>
    <row r="120" spans="1:20" ht="20.100000000000001" customHeight="1" x14ac:dyDescent="0.3">
      <c r="A120" s="12"/>
      <c r="B120" s="130"/>
      <c r="C120" s="7" t="s">
        <v>9</v>
      </c>
      <c r="D120" s="276" t="s">
        <v>112</v>
      </c>
      <c r="E120" s="33">
        <v>23</v>
      </c>
      <c r="F120" s="275">
        <f>INT(E120*0.05)</f>
        <v>1</v>
      </c>
      <c r="G120" s="79"/>
      <c r="H120" s="30">
        <v>26</v>
      </c>
      <c r="I120" s="275">
        <f>INT(H120*0.05)</f>
        <v>1</v>
      </c>
      <c r="J120" s="79"/>
      <c r="K120" s="33">
        <v>26</v>
      </c>
      <c r="L120" s="274">
        <f>INT(K120*0.05)</f>
        <v>1</v>
      </c>
      <c r="M120" s="91"/>
      <c r="N120" s="291"/>
      <c r="O120" s="101"/>
      <c r="P120" s="100"/>
      <c r="Q120" s="101"/>
      <c r="R120" s="107"/>
      <c r="S120" s="107"/>
      <c r="T120" s="108"/>
    </row>
    <row r="121" spans="1:20" ht="20.100000000000001" customHeight="1" x14ac:dyDescent="0.3">
      <c r="A121" s="12"/>
      <c r="B121" s="130"/>
      <c r="C121" s="7" t="s">
        <v>63</v>
      </c>
      <c r="D121" s="276" t="s">
        <v>113</v>
      </c>
      <c r="E121" s="33">
        <v>21</v>
      </c>
      <c r="F121" s="275">
        <f>INT(E121*0.05)</f>
        <v>1</v>
      </c>
      <c r="G121" s="79"/>
      <c r="H121" s="30">
        <v>23</v>
      </c>
      <c r="I121" s="275">
        <f>INT(H121*0.05)</f>
        <v>1</v>
      </c>
      <c r="J121" s="79"/>
      <c r="K121" s="33">
        <v>22</v>
      </c>
      <c r="L121" s="274">
        <f>INT(K121*0.05)</f>
        <v>1</v>
      </c>
      <c r="M121" s="91"/>
      <c r="N121" s="291"/>
      <c r="O121" s="101"/>
      <c r="P121" s="101"/>
      <c r="Q121" s="101"/>
      <c r="R121" s="107"/>
      <c r="S121" s="107"/>
      <c r="T121" s="108"/>
    </row>
    <row r="122" spans="1:20" ht="20.100000000000001" customHeight="1" x14ac:dyDescent="0.3">
      <c r="A122" s="12"/>
      <c r="B122" s="130"/>
      <c r="C122" s="7" t="s">
        <v>63</v>
      </c>
      <c r="D122" s="224" t="s">
        <v>65</v>
      </c>
      <c r="E122" s="182"/>
      <c r="F122" s="146"/>
      <c r="G122" s="147">
        <f>G123+G124</f>
        <v>0</v>
      </c>
      <c r="H122" s="30">
        <v>59</v>
      </c>
      <c r="I122" s="275">
        <f>INT(H122*0.05)</f>
        <v>2</v>
      </c>
      <c r="J122" s="77">
        <f>J123+J124</f>
        <v>0</v>
      </c>
      <c r="K122" s="33">
        <v>59</v>
      </c>
      <c r="L122" s="274">
        <f>INT(K122*0.05)</f>
        <v>2</v>
      </c>
      <c r="M122" s="89">
        <f>M123+M124</f>
        <v>0</v>
      </c>
      <c r="N122" s="264"/>
      <c r="O122" s="264"/>
      <c r="P122" s="265"/>
      <c r="Q122" s="264"/>
      <c r="R122" s="266"/>
      <c r="S122" s="267"/>
      <c r="T122" s="268"/>
    </row>
    <row r="123" spans="1:20" ht="20.100000000000001" customHeight="1" x14ac:dyDescent="0.3">
      <c r="A123" s="12"/>
      <c r="B123" s="130"/>
      <c r="C123" s="7"/>
      <c r="D123" s="282" t="s">
        <v>167</v>
      </c>
      <c r="E123" s="180"/>
      <c r="F123" s="151"/>
      <c r="G123" s="152"/>
      <c r="H123" s="136"/>
      <c r="I123" s="137"/>
      <c r="J123" s="78"/>
      <c r="K123" s="140"/>
      <c r="L123" s="137"/>
      <c r="M123" s="90"/>
      <c r="N123" s="291"/>
      <c r="O123" s="99"/>
      <c r="P123" s="100"/>
      <c r="Q123" s="101"/>
      <c r="R123" s="107"/>
      <c r="S123" s="107"/>
      <c r="T123" s="108"/>
    </row>
    <row r="124" spans="1:20" ht="20.100000000000001" customHeight="1" x14ac:dyDescent="0.3">
      <c r="A124" s="12"/>
      <c r="B124" s="130"/>
      <c r="C124" s="7"/>
      <c r="D124" s="276" t="s">
        <v>66</v>
      </c>
      <c r="E124" s="180"/>
      <c r="F124" s="151"/>
      <c r="G124" s="152"/>
      <c r="H124" s="136"/>
      <c r="I124" s="137"/>
      <c r="J124" s="78"/>
      <c r="K124" s="140"/>
      <c r="L124" s="137"/>
      <c r="M124" s="90"/>
      <c r="N124" s="291"/>
      <c r="O124" s="101"/>
      <c r="P124" s="100"/>
      <c r="Q124" s="101"/>
      <c r="R124" s="107"/>
      <c r="S124" s="107"/>
      <c r="T124" s="108"/>
    </row>
    <row r="125" spans="1:20" ht="20.100000000000001" customHeight="1" x14ac:dyDescent="0.3">
      <c r="A125" s="12"/>
      <c r="B125" s="130"/>
      <c r="C125" s="7" t="s">
        <v>63</v>
      </c>
      <c r="D125" s="281" t="s">
        <v>168</v>
      </c>
      <c r="E125" s="33">
        <v>23</v>
      </c>
      <c r="F125" s="275">
        <f>INT(E125*0.05)</f>
        <v>1</v>
      </c>
      <c r="G125" s="78"/>
      <c r="H125" s="171"/>
      <c r="I125" s="166">
        <f>INT(H125*0.2)</f>
        <v>0</v>
      </c>
      <c r="J125" s="152"/>
      <c r="K125" s="173"/>
      <c r="L125" s="166">
        <f>INT(K125*0.2)</f>
        <v>0</v>
      </c>
      <c r="M125" s="170"/>
      <c r="N125" s="291"/>
      <c r="O125" s="101"/>
      <c r="P125" s="100"/>
      <c r="Q125" s="101"/>
      <c r="R125" s="107"/>
      <c r="S125" s="107"/>
      <c r="T125" s="108"/>
    </row>
    <row r="126" spans="1:20" ht="20.100000000000001" customHeight="1" x14ac:dyDescent="0.3">
      <c r="A126" s="12"/>
      <c r="B126" s="128"/>
      <c r="C126" s="7" t="s">
        <v>63</v>
      </c>
      <c r="D126" s="281" t="s">
        <v>169</v>
      </c>
      <c r="E126" s="33">
        <v>27</v>
      </c>
      <c r="F126" s="275">
        <f>INT(E126*0.05)</f>
        <v>1</v>
      </c>
      <c r="G126" s="78"/>
      <c r="H126" s="171"/>
      <c r="I126" s="166">
        <f>INT(H126*0.2)</f>
        <v>0</v>
      </c>
      <c r="J126" s="152"/>
      <c r="K126" s="173"/>
      <c r="L126" s="166">
        <f>INT(K126*0.2)</f>
        <v>0</v>
      </c>
      <c r="M126" s="170"/>
      <c r="N126" s="291"/>
      <c r="O126" s="101"/>
      <c r="P126" s="100"/>
      <c r="Q126" s="101"/>
      <c r="R126" s="107"/>
      <c r="S126" s="107"/>
      <c r="T126" s="108"/>
    </row>
    <row r="127" spans="1:20" ht="20.100000000000001" customHeight="1" x14ac:dyDescent="0.3">
      <c r="A127" s="12"/>
      <c r="B127" s="129" t="s">
        <v>34</v>
      </c>
      <c r="C127" s="95" t="s">
        <v>5</v>
      </c>
      <c r="D127" s="225"/>
      <c r="E127" s="42">
        <f t="shared" ref="E127:M127" si="17">E128+E137+E138+E139+E140+E141+E142+E143+E144</f>
        <v>202</v>
      </c>
      <c r="F127" s="41">
        <f t="shared" si="17"/>
        <v>8</v>
      </c>
      <c r="G127" s="80">
        <f t="shared" si="17"/>
        <v>0</v>
      </c>
      <c r="H127" s="40">
        <f t="shared" si="17"/>
        <v>240</v>
      </c>
      <c r="I127" s="41">
        <f t="shared" si="17"/>
        <v>12</v>
      </c>
      <c r="J127" s="80">
        <f t="shared" si="17"/>
        <v>0</v>
      </c>
      <c r="K127" s="42">
        <f t="shared" si="17"/>
        <v>242</v>
      </c>
      <c r="L127" s="41">
        <f t="shared" si="17"/>
        <v>12</v>
      </c>
      <c r="M127" s="92">
        <f t="shared" si="17"/>
        <v>0</v>
      </c>
      <c r="N127" s="264"/>
      <c r="O127" s="264"/>
      <c r="P127" s="265"/>
      <c r="Q127" s="264"/>
      <c r="R127" s="272"/>
      <c r="S127" s="267"/>
      <c r="T127" s="268"/>
    </row>
    <row r="128" spans="1:20" ht="20.100000000000001" customHeight="1" x14ac:dyDescent="0.3">
      <c r="A128" s="12"/>
      <c r="B128" s="130"/>
      <c r="C128" s="8" t="s">
        <v>64</v>
      </c>
      <c r="D128" s="230" t="s">
        <v>98</v>
      </c>
      <c r="E128" s="182"/>
      <c r="F128" s="146"/>
      <c r="G128" s="147">
        <f>SUM(G129:G136)</f>
        <v>0</v>
      </c>
      <c r="H128" s="30">
        <v>240</v>
      </c>
      <c r="I128" s="275">
        <f>INT(H128*0.05)</f>
        <v>12</v>
      </c>
      <c r="J128" s="77">
        <f>SUM(J129:J136)</f>
        <v>0</v>
      </c>
      <c r="K128" s="33">
        <v>242</v>
      </c>
      <c r="L128" s="274">
        <f>INT(K128*0.05)</f>
        <v>12</v>
      </c>
      <c r="M128" s="89">
        <f>SUM(M129:M136)</f>
        <v>0</v>
      </c>
      <c r="N128" s="264"/>
      <c r="O128" s="264"/>
      <c r="P128" s="265"/>
      <c r="Q128" s="264"/>
      <c r="R128" s="272"/>
      <c r="S128" s="267"/>
      <c r="T128" s="268"/>
    </row>
    <row r="129" spans="1:20" ht="20.100000000000001" customHeight="1" x14ac:dyDescent="0.3">
      <c r="A129" s="12"/>
      <c r="B129" s="130"/>
      <c r="C129" s="7"/>
      <c r="D129" s="276" t="s">
        <v>107</v>
      </c>
      <c r="E129" s="180"/>
      <c r="F129" s="151"/>
      <c r="G129" s="152"/>
      <c r="H129" s="136"/>
      <c r="I129" s="137"/>
      <c r="J129" s="78"/>
      <c r="K129" s="140"/>
      <c r="L129" s="137"/>
      <c r="M129" s="90"/>
      <c r="N129" s="291"/>
      <c r="O129" s="101"/>
      <c r="P129" s="100"/>
      <c r="Q129" s="101"/>
      <c r="R129" s="107"/>
      <c r="S129" s="107"/>
      <c r="T129" s="108"/>
    </row>
    <row r="130" spans="1:20" ht="20.100000000000001" customHeight="1" x14ac:dyDescent="0.3">
      <c r="A130" s="12"/>
      <c r="B130" s="130"/>
      <c r="C130" s="7"/>
      <c r="D130" s="276" t="s">
        <v>99</v>
      </c>
      <c r="E130" s="180"/>
      <c r="F130" s="151"/>
      <c r="G130" s="152"/>
      <c r="H130" s="136"/>
      <c r="I130" s="137"/>
      <c r="J130" s="78"/>
      <c r="K130" s="140"/>
      <c r="L130" s="137"/>
      <c r="M130" s="90"/>
      <c r="N130" s="291"/>
      <c r="O130" s="101"/>
      <c r="P130" s="100"/>
      <c r="Q130" s="101"/>
      <c r="R130" s="107"/>
      <c r="S130" s="107"/>
      <c r="T130" s="108"/>
    </row>
    <row r="131" spans="1:20" ht="20.100000000000001" customHeight="1" x14ac:dyDescent="0.3">
      <c r="A131" s="12"/>
      <c r="B131" s="130"/>
      <c r="C131" s="7"/>
      <c r="D131" s="276" t="s">
        <v>100</v>
      </c>
      <c r="E131" s="180"/>
      <c r="F131" s="151"/>
      <c r="G131" s="152"/>
      <c r="H131" s="136"/>
      <c r="I131" s="137"/>
      <c r="J131" s="78"/>
      <c r="K131" s="140"/>
      <c r="L131" s="137"/>
      <c r="M131" s="90"/>
      <c r="N131" s="291"/>
      <c r="O131" s="101"/>
      <c r="P131" s="100"/>
      <c r="Q131" s="101"/>
      <c r="R131" s="107"/>
      <c r="S131" s="107"/>
      <c r="T131" s="108"/>
    </row>
    <row r="132" spans="1:20" ht="20.100000000000001" customHeight="1" x14ac:dyDescent="0.3">
      <c r="A132" s="12"/>
      <c r="B132" s="130"/>
      <c r="C132" s="7"/>
      <c r="D132" s="276" t="s">
        <v>101</v>
      </c>
      <c r="E132" s="180"/>
      <c r="F132" s="151"/>
      <c r="G132" s="152"/>
      <c r="H132" s="136"/>
      <c r="I132" s="137"/>
      <c r="J132" s="78"/>
      <c r="K132" s="140"/>
      <c r="L132" s="137"/>
      <c r="M132" s="90"/>
      <c r="N132" s="291"/>
      <c r="O132" s="101"/>
      <c r="P132" s="100"/>
      <c r="Q132" s="101"/>
      <c r="R132" s="107"/>
      <c r="S132" s="107"/>
      <c r="T132" s="108"/>
    </row>
    <row r="133" spans="1:20" ht="20.100000000000001" customHeight="1" x14ac:dyDescent="0.3">
      <c r="A133" s="12"/>
      <c r="B133" s="130"/>
      <c r="C133" s="7"/>
      <c r="D133" s="276" t="s">
        <v>108</v>
      </c>
      <c r="E133" s="180"/>
      <c r="F133" s="151"/>
      <c r="G133" s="152"/>
      <c r="H133" s="136"/>
      <c r="I133" s="137"/>
      <c r="J133" s="78"/>
      <c r="K133" s="140"/>
      <c r="L133" s="137"/>
      <c r="M133" s="90"/>
      <c r="N133" s="291"/>
      <c r="O133" s="101"/>
      <c r="P133" s="101"/>
      <c r="Q133" s="101"/>
      <c r="R133" s="107"/>
      <c r="S133" s="107"/>
      <c r="T133" s="108"/>
    </row>
    <row r="134" spans="1:20" ht="20.100000000000001" customHeight="1" x14ac:dyDescent="0.3">
      <c r="A134" s="12"/>
      <c r="B134" s="130"/>
      <c r="C134" s="7"/>
      <c r="D134" s="276" t="s">
        <v>109</v>
      </c>
      <c r="E134" s="180"/>
      <c r="F134" s="151"/>
      <c r="G134" s="152"/>
      <c r="H134" s="136"/>
      <c r="I134" s="137"/>
      <c r="J134" s="78"/>
      <c r="K134" s="140"/>
      <c r="L134" s="137"/>
      <c r="M134" s="90"/>
      <c r="N134" s="291"/>
      <c r="O134" s="99"/>
      <c r="P134" s="100"/>
      <c r="Q134" s="101"/>
      <c r="R134" s="107"/>
      <c r="S134" s="107"/>
      <c r="T134" s="108"/>
    </row>
    <row r="135" spans="1:20" ht="20.100000000000001" customHeight="1" x14ac:dyDescent="0.3">
      <c r="A135" s="12"/>
      <c r="B135" s="130"/>
      <c r="C135" s="7"/>
      <c r="D135" s="276" t="s">
        <v>102</v>
      </c>
      <c r="E135" s="180"/>
      <c r="F135" s="151"/>
      <c r="G135" s="152"/>
      <c r="H135" s="136"/>
      <c r="I135" s="137"/>
      <c r="J135" s="78"/>
      <c r="K135" s="140"/>
      <c r="L135" s="137"/>
      <c r="M135" s="90"/>
      <c r="N135" s="291"/>
      <c r="O135" s="101"/>
      <c r="P135" s="100"/>
      <c r="Q135" s="101"/>
      <c r="R135" s="107"/>
      <c r="S135" s="107"/>
      <c r="T135" s="108"/>
    </row>
    <row r="136" spans="1:20" ht="20.100000000000001" customHeight="1" x14ac:dyDescent="0.3">
      <c r="A136" s="12"/>
      <c r="B136" s="130"/>
      <c r="C136" s="7"/>
      <c r="D136" s="276" t="s">
        <v>103</v>
      </c>
      <c r="E136" s="180"/>
      <c r="F136" s="151"/>
      <c r="G136" s="152"/>
      <c r="H136" s="136"/>
      <c r="I136" s="137"/>
      <c r="J136" s="78"/>
      <c r="K136" s="140"/>
      <c r="L136" s="137"/>
      <c r="M136" s="90"/>
      <c r="N136" s="291"/>
      <c r="O136" s="249"/>
      <c r="P136" s="250"/>
      <c r="Q136" s="101"/>
      <c r="R136" s="107"/>
      <c r="S136" s="107"/>
      <c r="T136" s="108"/>
    </row>
    <row r="137" spans="1:20" ht="20.100000000000001" customHeight="1" x14ac:dyDescent="0.3">
      <c r="A137" s="12"/>
      <c r="B137" s="130"/>
      <c r="C137" s="7" t="s">
        <v>64</v>
      </c>
      <c r="D137" s="280" t="s">
        <v>179</v>
      </c>
      <c r="E137" s="33">
        <v>30</v>
      </c>
      <c r="F137" s="275">
        <f t="shared" ref="F137:F144" si="18">INT(E137*0.05)</f>
        <v>1</v>
      </c>
      <c r="G137" s="78"/>
      <c r="H137" s="171"/>
      <c r="I137" s="166">
        <f t="shared" ref="I137:I144" si="19">INT(H137*0.2)</f>
        <v>0</v>
      </c>
      <c r="J137" s="152"/>
      <c r="K137" s="173"/>
      <c r="L137" s="166">
        <f t="shared" ref="L137:L144" si="20">INT(K137*0.2)</f>
        <v>0</v>
      </c>
      <c r="M137" s="170"/>
      <c r="N137" s="291"/>
      <c r="O137" s="101"/>
      <c r="P137" s="100"/>
      <c r="Q137" s="101"/>
      <c r="R137" s="107"/>
      <c r="S137" s="107"/>
      <c r="T137" s="108"/>
    </row>
    <row r="138" spans="1:20" ht="20.100000000000001" customHeight="1" x14ac:dyDescent="0.3">
      <c r="A138" s="12"/>
      <c r="B138" s="130"/>
      <c r="C138" s="7" t="s">
        <v>64</v>
      </c>
      <c r="D138" s="280" t="s">
        <v>180</v>
      </c>
      <c r="E138" s="33">
        <v>23</v>
      </c>
      <c r="F138" s="275">
        <f t="shared" si="18"/>
        <v>1</v>
      </c>
      <c r="G138" s="78"/>
      <c r="H138" s="171"/>
      <c r="I138" s="166">
        <f t="shared" si="19"/>
        <v>0</v>
      </c>
      <c r="J138" s="152"/>
      <c r="K138" s="173"/>
      <c r="L138" s="166">
        <f t="shared" si="20"/>
        <v>0</v>
      </c>
      <c r="M138" s="170"/>
      <c r="N138" s="291"/>
      <c r="O138" s="101"/>
      <c r="P138" s="100"/>
      <c r="Q138" s="101"/>
      <c r="R138" s="107"/>
      <c r="S138" s="107"/>
      <c r="T138" s="108"/>
    </row>
    <row r="139" spans="1:20" ht="20.100000000000001" customHeight="1" x14ac:dyDescent="0.3">
      <c r="A139" s="12"/>
      <c r="B139" s="130"/>
      <c r="C139" s="7" t="s">
        <v>64</v>
      </c>
      <c r="D139" s="280" t="s">
        <v>181</v>
      </c>
      <c r="E139" s="33">
        <v>20</v>
      </c>
      <c r="F139" s="275">
        <f t="shared" si="18"/>
        <v>1</v>
      </c>
      <c r="G139" s="78"/>
      <c r="H139" s="171"/>
      <c r="I139" s="166">
        <f t="shared" si="19"/>
        <v>0</v>
      </c>
      <c r="J139" s="152"/>
      <c r="K139" s="173"/>
      <c r="L139" s="166">
        <f t="shared" si="20"/>
        <v>0</v>
      </c>
      <c r="M139" s="170"/>
      <c r="N139" s="291"/>
      <c r="O139" s="101"/>
      <c r="P139" s="100"/>
      <c r="Q139" s="101"/>
      <c r="R139" s="107"/>
      <c r="S139" s="107"/>
      <c r="T139" s="108"/>
    </row>
    <row r="140" spans="1:20" ht="20.100000000000001" customHeight="1" x14ac:dyDescent="0.3">
      <c r="A140" s="12"/>
      <c r="B140" s="130"/>
      <c r="C140" s="7" t="s">
        <v>64</v>
      </c>
      <c r="D140" s="280" t="s">
        <v>182</v>
      </c>
      <c r="E140" s="33">
        <v>29</v>
      </c>
      <c r="F140" s="275">
        <f t="shared" si="18"/>
        <v>1</v>
      </c>
      <c r="G140" s="78"/>
      <c r="H140" s="171"/>
      <c r="I140" s="166">
        <f t="shared" si="19"/>
        <v>0</v>
      </c>
      <c r="J140" s="152"/>
      <c r="K140" s="173"/>
      <c r="L140" s="166">
        <f t="shared" si="20"/>
        <v>0</v>
      </c>
      <c r="M140" s="170"/>
      <c r="N140" s="291"/>
      <c r="O140" s="101"/>
      <c r="P140" s="100"/>
      <c r="Q140" s="101"/>
      <c r="R140" s="107"/>
      <c r="S140" s="107"/>
      <c r="T140" s="108"/>
    </row>
    <row r="141" spans="1:20" ht="20.100000000000001" customHeight="1" x14ac:dyDescent="0.3">
      <c r="A141" s="12"/>
      <c r="B141" s="130"/>
      <c r="C141" s="7" t="s">
        <v>64</v>
      </c>
      <c r="D141" s="280" t="s">
        <v>183</v>
      </c>
      <c r="E141" s="33">
        <v>28</v>
      </c>
      <c r="F141" s="275">
        <f t="shared" si="18"/>
        <v>1</v>
      </c>
      <c r="G141" s="78"/>
      <c r="H141" s="171"/>
      <c r="I141" s="166">
        <f t="shared" si="19"/>
        <v>0</v>
      </c>
      <c r="J141" s="152"/>
      <c r="K141" s="173"/>
      <c r="L141" s="166">
        <f t="shared" si="20"/>
        <v>0</v>
      </c>
      <c r="M141" s="170"/>
      <c r="N141" s="291"/>
      <c r="O141" s="101"/>
      <c r="P141" s="101"/>
      <c r="Q141" s="101"/>
      <c r="R141" s="107"/>
      <c r="S141" s="107"/>
      <c r="T141" s="108"/>
    </row>
    <row r="142" spans="1:20" ht="20.100000000000001" customHeight="1" x14ac:dyDescent="0.3">
      <c r="A142" s="12"/>
      <c r="B142" s="130"/>
      <c r="C142" s="7" t="s">
        <v>64</v>
      </c>
      <c r="D142" s="280" t="s">
        <v>184</v>
      </c>
      <c r="E142" s="33">
        <v>21</v>
      </c>
      <c r="F142" s="275">
        <f t="shared" si="18"/>
        <v>1</v>
      </c>
      <c r="G142" s="78"/>
      <c r="H142" s="171"/>
      <c r="I142" s="166">
        <f t="shared" si="19"/>
        <v>0</v>
      </c>
      <c r="J142" s="152"/>
      <c r="K142" s="173"/>
      <c r="L142" s="166">
        <f t="shared" si="20"/>
        <v>0</v>
      </c>
      <c r="M142" s="170"/>
      <c r="N142" s="291"/>
      <c r="O142" s="99"/>
      <c r="P142" s="100"/>
      <c r="Q142" s="101"/>
      <c r="R142" s="107"/>
      <c r="S142" s="107"/>
      <c r="T142" s="108"/>
    </row>
    <row r="143" spans="1:20" ht="20.100000000000001" customHeight="1" x14ac:dyDescent="0.3">
      <c r="A143" s="12"/>
      <c r="B143" s="130"/>
      <c r="C143" s="7" t="s">
        <v>64</v>
      </c>
      <c r="D143" s="280" t="s">
        <v>185</v>
      </c>
      <c r="E143" s="33">
        <v>29</v>
      </c>
      <c r="F143" s="275">
        <f t="shared" si="18"/>
        <v>1</v>
      </c>
      <c r="G143" s="78"/>
      <c r="H143" s="171"/>
      <c r="I143" s="166">
        <f t="shared" si="19"/>
        <v>0</v>
      </c>
      <c r="J143" s="152"/>
      <c r="K143" s="173"/>
      <c r="L143" s="166">
        <f t="shared" si="20"/>
        <v>0</v>
      </c>
      <c r="M143" s="170"/>
      <c r="N143" s="291"/>
      <c r="O143" s="101"/>
      <c r="P143" s="100"/>
      <c r="Q143" s="101"/>
      <c r="R143" s="107"/>
      <c r="S143" s="107"/>
      <c r="T143" s="108"/>
    </row>
    <row r="144" spans="1:20" ht="20.100000000000001" customHeight="1" x14ac:dyDescent="0.3">
      <c r="A144" s="12"/>
      <c r="B144" s="128"/>
      <c r="C144" s="7" t="s">
        <v>64</v>
      </c>
      <c r="D144" s="280" t="s">
        <v>186</v>
      </c>
      <c r="E144" s="33">
        <v>22</v>
      </c>
      <c r="F144" s="275">
        <f t="shared" si="18"/>
        <v>1</v>
      </c>
      <c r="G144" s="78"/>
      <c r="H144" s="171"/>
      <c r="I144" s="166">
        <f t="shared" si="19"/>
        <v>0</v>
      </c>
      <c r="J144" s="152"/>
      <c r="K144" s="173"/>
      <c r="L144" s="166">
        <f t="shared" si="20"/>
        <v>0</v>
      </c>
      <c r="M144" s="170"/>
      <c r="N144" s="291"/>
      <c r="O144" s="249"/>
      <c r="P144" s="250"/>
      <c r="Q144" s="101"/>
      <c r="R144" s="107"/>
      <c r="S144" s="107"/>
      <c r="T144" s="108"/>
    </row>
    <row r="145" spans="1:20" ht="20.100000000000001" customHeight="1" x14ac:dyDescent="0.3">
      <c r="A145" s="12"/>
      <c r="B145" s="129" t="s">
        <v>62</v>
      </c>
      <c r="C145" s="95" t="s">
        <v>5</v>
      </c>
      <c r="D145" s="225"/>
      <c r="E145" s="42">
        <f t="shared" ref="E145:M145" si="21">E146+E147+E148+E149+E152</f>
        <v>162</v>
      </c>
      <c r="F145" s="41">
        <f t="shared" si="21"/>
        <v>7</v>
      </c>
      <c r="G145" s="80">
        <f t="shared" si="21"/>
        <v>0</v>
      </c>
      <c r="H145" s="40">
        <f t="shared" si="21"/>
        <v>175</v>
      </c>
      <c r="I145" s="41">
        <f t="shared" si="21"/>
        <v>7</v>
      </c>
      <c r="J145" s="80">
        <f t="shared" si="21"/>
        <v>0</v>
      </c>
      <c r="K145" s="42">
        <f t="shared" si="21"/>
        <v>173</v>
      </c>
      <c r="L145" s="41">
        <f t="shared" si="21"/>
        <v>7</v>
      </c>
      <c r="M145" s="92">
        <f t="shared" si="21"/>
        <v>0</v>
      </c>
      <c r="N145" s="264"/>
      <c r="O145" s="264"/>
      <c r="P145" s="265"/>
      <c r="Q145" s="264"/>
      <c r="R145" s="272"/>
      <c r="S145" s="267"/>
      <c r="T145" s="268"/>
    </row>
    <row r="146" spans="1:20" ht="20.100000000000001" customHeight="1" x14ac:dyDescent="0.3">
      <c r="A146" s="12"/>
      <c r="B146" s="130"/>
      <c r="C146" s="7" t="s">
        <v>63</v>
      </c>
      <c r="D146" s="279" t="s">
        <v>130</v>
      </c>
      <c r="E146" s="33">
        <v>17</v>
      </c>
      <c r="F146" s="275">
        <f>INT(E146*0.05)</f>
        <v>0</v>
      </c>
      <c r="G146" s="79"/>
      <c r="H146" s="30">
        <v>17</v>
      </c>
      <c r="I146" s="275">
        <f>INT(H146*0.05)</f>
        <v>0</v>
      </c>
      <c r="J146" s="79"/>
      <c r="K146" s="184">
        <v>15</v>
      </c>
      <c r="L146" s="274">
        <f>INT(K146*0.05)</f>
        <v>0</v>
      </c>
      <c r="M146" s="91"/>
      <c r="N146" s="291"/>
      <c r="O146" s="99"/>
      <c r="P146" s="251"/>
      <c r="Q146" s="101"/>
      <c r="R146" s="107"/>
      <c r="S146" s="107"/>
      <c r="T146" s="108"/>
    </row>
    <row r="147" spans="1:20" ht="20.100000000000001" customHeight="1" x14ac:dyDescent="0.3">
      <c r="A147" s="12"/>
      <c r="B147" s="130"/>
      <c r="C147" s="7" t="s">
        <v>9</v>
      </c>
      <c r="D147" s="276" t="s">
        <v>35</v>
      </c>
      <c r="E147" s="33">
        <v>22</v>
      </c>
      <c r="F147" s="275">
        <f>INT(E147*0.05)</f>
        <v>1</v>
      </c>
      <c r="G147" s="79"/>
      <c r="H147" s="30">
        <v>24</v>
      </c>
      <c r="I147" s="275">
        <f>INT(H147*0.05)</f>
        <v>1</v>
      </c>
      <c r="J147" s="79"/>
      <c r="K147" s="33">
        <v>24</v>
      </c>
      <c r="L147" s="274">
        <f>INT(K147*0.05)</f>
        <v>1</v>
      </c>
      <c r="M147" s="91"/>
      <c r="N147" s="291"/>
      <c r="O147" s="99"/>
      <c r="P147" s="100"/>
      <c r="Q147" s="101"/>
      <c r="R147" s="107"/>
      <c r="S147" s="107"/>
      <c r="T147" s="108"/>
    </row>
    <row r="148" spans="1:20" ht="20.100000000000001" customHeight="1" x14ac:dyDescent="0.3">
      <c r="A148" s="12"/>
      <c r="B148" s="130"/>
      <c r="C148" s="7" t="s">
        <v>9</v>
      </c>
      <c r="D148" s="276" t="s">
        <v>36</v>
      </c>
      <c r="E148" s="33">
        <v>23</v>
      </c>
      <c r="F148" s="275">
        <f>INT(E148*0.05)</f>
        <v>1</v>
      </c>
      <c r="G148" s="79"/>
      <c r="H148" s="30">
        <v>26</v>
      </c>
      <c r="I148" s="275">
        <f>INT(H148*0.05)</f>
        <v>1</v>
      </c>
      <c r="J148" s="79"/>
      <c r="K148" s="33">
        <v>26</v>
      </c>
      <c r="L148" s="274">
        <f>INT(K148*0.05)</f>
        <v>1</v>
      </c>
      <c r="M148" s="91"/>
      <c r="N148" s="291"/>
      <c r="O148" s="99"/>
      <c r="P148" s="100"/>
      <c r="Q148" s="101"/>
      <c r="R148" s="107"/>
      <c r="S148" s="107"/>
      <c r="T148" s="108"/>
    </row>
    <row r="149" spans="1:20" ht="20.100000000000001" customHeight="1" x14ac:dyDescent="0.3">
      <c r="A149" s="12"/>
      <c r="B149" s="130"/>
      <c r="C149" s="7" t="s">
        <v>9</v>
      </c>
      <c r="D149" s="224" t="s">
        <v>47</v>
      </c>
      <c r="E149" s="33">
        <v>40</v>
      </c>
      <c r="F149" s="275">
        <f>INT(E149*0.05)</f>
        <v>2</v>
      </c>
      <c r="G149" s="77">
        <f>G150+G151</f>
        <v>0</v>
      </c>
      <c r="H149" s="30">
        <v>42</v>
      </c>
      <c r="I149" s="275">
        <f>INT(H149*0.05)</f>
        <v>2</v>
      </c>
      <c r="J149" s="77">
        <f>J150+J151</f>
        <v>0</v>
      </c>
      <c r="K149" s="33">
        <v>42</v>
      </c>
      <c r="L149" s="274">
        <f>INT(K149*0.05)</f>
        <v>2</v>
      </c>
      <c r="M149" s="89">
        <f>M150+M151</f>
        <v>0</v>
      </c>
      <c r="N149" s="264"/>
      <c r="O149" s="264"/>
      <c r="P149" s="265"/>
      <c r="Q149" s="264"/>
      <c r="R149" s="266"/>
      <c r="S149" s="267"/>
      <c r="T149" s="268"/>
    </row>
    <row r="150" spans="1:20" ht="20.100000000000001" customHeight="1" x14ac:dyDescent="0.3">
      <c r="A150" s="12"/>
      <c r="B150" s="130"/>
      <c r="C150" s="7" t="s">
        <v>6</v>
      </c>
      <c r="D150" s="276" t="s">
        <v>48</v>
      </c>
      <c r="E150" s="140"/>
      <c r="F150" s="137"/>
      <c r="G150" s="78"/>
      <c r="H150" s="136"/>
      <c r="I150" s="137"/>
      <c r="J150" s="78"/>
      <c r="K150" s="140"/>
      <c r="L150" s="137"/>
      <c r="M150" s="90"/>
      <c r="N150" s="291"/>
      <c r="O150" s="278"/>
      <c r="P150" s="278"/>
      <c r="Q150" s="101"/>
      <c r="R150" s="107"/>
      <c r="S150" s="107"/>
      <c r="T150" s="108"/>
    </row>
    <row r="151" spans="1:20" ht="20.100000000000001" customHeight="1" x14ac:dyDescent="0.3">
      <c r="A151" s="12"/>
      <c r="B151" s="130"/>
      <c r="C151" s="7" t="s">
        <v>6</v>
      </c>
      <c r="D151" s="276" t="s">
        <v>49</v>
      </c>
      <c r="E151" s="140"/>
      <c r="F151" s="137"/>
      <c r="G151" s="78"/>
      <c r="H151" s="136"/>
      <c r="I151" s="137"/>
      <c r="J151" s="78"/>
      <c r="K151" s="140"/>
      <c r="L151" s="137"/>
      <c r="M151" s="90"/>
      <c r="N151" s="291"/>
      <c r="O151" s="99"/>
      <c r="P151" s="277"/>
      <c r="Q151" s="101"/>
      <c r="R151" s="107"/>
      <c r="S151" s="107"/>
      <c r="T151" s="108"/>
    </row>
    <row r="152" spans="1:20" ht="20.100000000000001" customHeight="1" x14ac:dyDescent="0.3">
      <c r="A152" s="12"/>
      <c r="B152" s="130"/>
      <c r="C152" s="7" t="s">
        <v>9</v>
      </c>
      <c r="D152" s="224" t="s">
        <v>105</v>
      </c>
      <c r="E152" s="33">
        <v>60</v>
      </c>
      <c r="F152" s="275">
        <f>INT(E152*0.05)</f>
        <v>3</v>
      </c>
      <c r="G152" s="77">
        <f>G153+G154</f>
        <v>0</v>
      </c>
      <c r="H152" s="30">
        <v>66</v>
      </c>
      <c r="I152" s="275">
        <f>INT(H152*0.05)</f>
        <v>3</v>
      </c>
      <c r="J152" s="77">
        <f>J153+J154</f>
        <v>0</v>
      </c>
      <c r="K152" s="33">
        <v>66</v>
      </c>
      <c r="L152" s="274">
        <f>INT(K152*0.05)</f>
        <v>3</v>
      </c>
      <c r="M152" s="89">
        <f>M153+M154</f>
        <v>0</v>
      </c>
      <c r="N152" s="264"/>
      <c r="O152" s="264"/>
      <c r="P152" s="265"/>
      <c r="Q152" s="264"/>
      <c r="R152" s="266"/>
      <c r="S152" s="267"/>
      <c r="T152" s="268"/>
    </row>
    <row r="153" spans="1:20" ht="20.100000000000001" customHeight="1" x14ac:dyDescent="0.3">
      <c r="A153" s="12"/>
      <c r="B153" s="130"/>
      <c r="C153" s="7" t="s">
        <v>6</v>
      </c>
      <c r="D153" s="276" t="s">
        <v>110</v>
      </c>
      <c r="E153" s="140"/>
      <c r="F153" s="137"/>
      <c r="G153" s="78"/>
      <c r="H153" s="136"/>
      <c r="I153" s="137"/>
      <c r="J153" s="78"/>
      <c r="K153" s="140"/>
      <c r="L153" s="137"/>
      <c r="M153" s="90"/>
      <c r="N153" s="291"/>
      <c r="O153" s="100"/>
      <c r="P153" s="100"/>
      <c r="Q153" s="101"/>
      <c r="R153" s="107"/>
      <c r="S153" s="107"/>
      <c r="T153" s="108"/>
    </row>
    <row r="154" spans="1:20" ht="20.100000000000001" customHeight="1" x14ac:dyDescent="0.3">
      <c r="A154" s="12"/>
      <c r="B154" s="128"/>
      <c r="C154" s="7" t="s">
        <v>6</v>
      </c>
      <c r="D154" s="276" t="s">
        <v>106</v>
      </c>
      <c r="E154" s="140"/>
      <c r="F154" s="137"/>
      <c r="G154" s="78"/>
      <c r="H154" s="136"/>
      <c r="I154" s="137"/>
      <c r="J154" s="78"/>
      <c r="K154" s="140"/>
      <c r="L154" s="137"/>
      <c r="M154" s="90"/>
      <c r="N154" s="291"/>
      <c r="O154" s="101"/>
      <c r="P154" s="100"/>
      <c r="Q154" s="101"/>
      <c r="R154" s="107"/>
      <c r="S154" s="107"/>
      <c r="T154" s="108"/>
    </row>
    <row r="155" spans="1:20" ht="20.100000000000001" customHeight="1" x14ac:dyDescent="0.3">
      <c r="A155" s="12"/>
      <c r="B155" s="129" t="s">
        <v>50</v>
      </c>
      <c r="C155" s="95" t="s">
        <v>5</v>
      </c>
      <c r="D155" s="225"/>
      <c r="E155" s="42">
        <f t="shared" ref="E155:M155" si="22">E157+E158+E159+E160+E156</f>
        <v>314</v>
      </c>
      <c r="F155" s="41">
        <f t="shared" si="22"/>
        <v>13</v>
      </c>
      <c r="G155" s="77">
        <f t="shared" si="22"/>
        <v>0</v>
      </c>
      <c r="H155" s="40">
        <f t="shared" si="22"/>
        <v>314</v>
      </c>
      <c r="I155" s="41">
        <f t="shared" si="22"/>
        <v>13</v>
      </c>
      <c r="J155" s="77">
        <f t="shared" si="22"/>
        <v>0</v>
      </c>
      <c r="K155" s="42">
        <f t="shared" si="22"/>
        <v>347</v>
      </c>
      <c r="L155" s="41">
        <f t="shared" si="22"/>
        <v>16</v>
      </c>
      <c r="M155" s="89">
        <f t="shared" si="22"/>
        <v>0</v>
      </c>
      <c r="N155" s="264"/>
      <c r="O155" s="264"/>
      <c r="P155" s="265"/>
      <c r="Q155" s="264"/>
      <c r="R155" s="272"/>
      <c r="S155" s="267"/>
      <c r="T155" s="268"/>
    </row>
    <row r="156" spans="1:20" ht="20.100000000000001" customHeight="1" x14ac:dyDescent="0.3">
      <c r="A156" s="12"/>
      <c r="B156" s="130"/>
      <c r="C156" s="9" t="s">
        <v>114</v>
      </c>
      <c r="D156" s="276" t="s">
        <v>128</v>
      </c>
      <c r="E156" s="33">
        <v>20</v>
      </c>
      <c r="F156" s="275">
        <f>INT(E156*0.05)</f>
        <v>1</v>
      </c>
      <c r="G156" s="79"/>
      <c r="H156" s="30">
        <v>20</v>
      </c>
      <c r="I156" s="275">
        <f>INT(H156*0.05)</f>
        <v>1</v>
      </c>
      <c r="J156" s="79"/>
      <c r="K156" s="33">
        <v>20</v>
      </c>
      <c r="L156" s="274">
        <f>INT(K156*0.05)</f>
        <v>1</v>
      </c>
      <c r="M156" s="91"/>
      <c r="N156" s="291"/>
      <c r="O156" s="101"/>
      <c r="P156" s="100"/>
      <c r="Q156" s="101"/>
      <c r="R156" s="107"/>
      <c r="S156" s="107"/>
      <c r="T156" s="108"/>
    </row>
    <row r="157" spans="1:20" ht="20.100000000000001" customHeight="1" x14ac:dyDescent="0.3">
      <c r="A157" s="12"/>
      <c r="B157" s="130"/>
      <c r="C157" s="9" t="s">
        <v>114</v>
      </c>
      <c r="D157" s="276" t="s">
        <v>97</v>
      </c>
      <c r="E157" s="33">
        <v>84</v>
      </c>
      <c r="F157" s="275">
        <f>INT(E157*0.05)</f>
        <v>4</v>
      </c>
      <c r="G157" s="79"/>
      <c r="H157" s="30">
        <v>84</v>
      </c>
      <c r="I157" s="275">
        <f>INT(H157*0.05)</f>
        <v>4</v>
      </c>
      <c r="J157" s="79"/>
      <c r="K157" s="33">
        <v>93</v>
      </c>
      <c r="L157" s="274">
        <f>INT(K157*0.05)</f>
        <v>4</v>
      </c>
      <c r="M157" s="91"/>
      <c r="N157" s="291"/>
      <c r="O157" s="101"/>
      <c r="P157" s="100"/>
      <c r="Q157" s="101"/>
      <c r="R157" s="107"/>
      <c r="S157" s="107"/>
      <c r="T157" s="108"/>
    </row>
    <row r="158" spans="1:20" ht="20.100000000000001" customHeight="1" x14ac:dyDescent="0.3">
      <c r="A158" s="12"/>
      <c r="B158" s="130"/>
      <c r="C158" s="7" t="s">
        <v>114</v>
      </c>
      <c r="D158" s="276" t="s">
        <v>111</v>
      </c>
      <c r="E158" s="33">
        <v>36</v>
      </c>
      <c r="F158" s="275">
        <f>INT(E158*0.05)</f>
        <v>1</v>
      </c>
      <c r="G158" s="79"/>
      <c r="H158" s="30">
        <v>36</v>
      </c>
      <c r="I158" s="275">
        <f>INT(H158*0.05)</f>
        <v>1</v>
      </c>
      <c r="J158" s="79"/>
      <c r="K158" s="33">
        <v>40</v>
      </c>
      <c r="L158" s="274">
        <f>INT(K158*0.05)</f>
        <v>2</v>
      </c>
      <c r="M158" s="91"/>
      <c r="N158" s="291"/>
      <c r="O158" s="101"/>
      <c r="P158" s="100"/>
      <c r="Q158" s="101"/>
      <c r="R158" s="107"/>
      <c r="S158" s="107"/>
      <c r="T158" s="108"/>
    </row>
    <row r="159" spans="1:20" ht="20.100000000000001" customHeight="1" x14ac:dyDescent="0.3">
      <c r="A159" s="12"/>
      <c r="B159" s="130"/>
      <c r="C159" s="7" t="s">
        <v>114</v>
      </c>
      <c r="D159" s="276" t="s">
        <v>115</v>
      </c>
      <c r="E159" s="33">
        <v>138</v>
      </c>
      <c r="F159" s="275">
        <f>INT(E159*0.05)</f>
        <v>6</v>
      </c>
      <c r="G159" s="79"/>
      <c r="H159" s="30">
        <v>138</v>
      </c>
      <c r="I159" s="275">
        <f>INT(H159*0.05)</f>
        <v>6</v>
      </c>
      <c r="J159" s="79"/>
      <c r="K159" s="33">
        <v>154</v>
      </c>
      <c r="L159" s="274">
        <f>INT(K159*0.05)</f>
        <v>7</v>
      </c>
      <c r="M159" s="91"/>
      <c r="N159" s="291"/>
      <c r="O159" s="101"/>
      <c r="P159" s="100"/>
      <c r="Q159" s="101"/>
      <c r="R159" s="107"/>
      <c r="S159" s="107"/>
      <c r="T159" s="108"/>
    </row>
    <row r="160" spans="1:20" ht="20.100000000000001" customHeight="1" x14ac:dyDescent="0.3">
      <c r="A160" s="13"/>
      <c r="B160" s="128"/>
      <c r="C160" s="7" t="s">
        <v>114</v>
      </c>
      <c r="D160" s="276" t="s">
        <v>124</v>
      </c>
      <c r="E160" s="33">
        <v>36</v>
      </c>
      <c r="F160" s="275">
        <f>INT(E160*0.05)</f>
        <v>1</v>
      </c>
      <c r="G160" s="78"/>
      <c r="H160" s="30">
        <v>36</v>
      </c>
      <c r="I160" s="275">
        <f>INT(H160*0.05)</f>
        <v>1</v>
      </c>
      <c r="J160" s="79"/>
      <c r="K160" s="33">
        <v>40</v>
      </c>
      <c r="L160" s="274">
        <f>INT(K160*0.05)</f>
        <v>2</v>
      </c>
      <c r="M160" s="90"/>
      <c r="N160" s="291"/>
      <c r="O160" s="101"/>
      <c r="P160" s="100"/>
      <c r="Q160" s="101"/>
      <c r="R160" s="107"/>
      <c r="S160" s="107"/>
      <c r="T160" s="108"/>
    </row>
    <row r="161" spans="1:20" ht="33.75" customHeight="1" thickBot="1" x14ac:dyDescent="0.35">
      <c r="A161" s="307" t="s">
        <v>116</v>
      </c>
      <c r="B161" s="308"/>
      <c r="C161" s="308"/>
      <c r="D161" s="309"/>
      <c r="E161" s="70">
        <f t="shared" ref="E161:M161" si="23">E7+E155+E18+E145+E127+E118+E104+E93+E76+E50+E46+E25+E9</f>
        <v>2863</v>
      </c>
      <c r="F161" s="69">
        <f t="shared" si="23"/>
        <v>114</v>
      </c>
      <c r="G161" s="256">
        <f t="shared" si="23"/>
        <v>0</v>
      </c>
      <c r="H161" s="68">
        <f t="shared" si="23"/>
        <v>3119</v>
      </c>
      <c r="I161" s="69">
        <f t="shared" si="23"/>
        <v>128</v>
      </c>
      <c r="J161" s="256">
        <f t="shared" si="23"/>
        <v>0</v>
      </c>
      <c r="K161" s="70">
        <f t="shared" si="23"/>
        <v>3037</v>
      </c>
      <c r="L161" s="69">
        <f t="shared" si="23"/>
        <v>127</v>
      </c>
      <c r="M161" s="256">
        <f t="shared" si="23"/>
        <v>0</v>
      </c>
      <c r="N161" s="293"/>
      <c r="O161" s="293"/>
      <c r="P161" s="294"/>
      <c r="Q161" s="293"/>
      <c r="R161" s="294"/>
      <c r="S161" s="295"/>
      <c r="T161" s="296"/>
    </row>
    <row r="164" spans="1:20" x14ac:dyDescent="0.3">
      <c r="A164" s="1" t="s">
        <v>178</v>
      </c>
    </row>
  </sheetData>
  <autoFilter ref="A6:T161" xr:uid="{00000000-0009-0000-0000-000000000000}"/>
  <mergeCells count="15">
    <mergeCell ref="A161:D161"/>
    <mergeCell ref="A4:D4"/>
    <mergeCell ref="E5:G5"/>
    <mergeCell ref="H5:J5"/>
    <mergeCell ref="K5:M5"/>
    <mergeCell ref="A1:T1"/>
    <mergeCell ref="A3:T3"/>
    <mergeCell ref="Q5:R5"/>
    <mergeCell ref="S5:S6"/>
    <mergeCell ref="T5:T6"/>
    <mergeCell ref="D5:D6"/>
    <mergeCell ref="C5:C6"/>
    <mergeCell ref="B5:B6"/>
    <mergeCell ref="A5:A6"/>
    <mergeCell ref="N5:P5"/>
  </mergeCells>
  <phoneticPr fontId="1" type="noConversion"/>
  <dataValidations count="4">
    <dataValidation type="list" allowBlank="1" showInputMessage="1" prompt="합계가 100이 나오도록 (  )안에 비율 작성" sqref="R11:R12 R14:R17 R21:R24 R27:R30 R32:R33 R35:R39 R41:R42 R44:R45 R47:R49 R51 R53:R65 R67:R72 R74:R75 R94:R98 R100:R103 R106:R111 R113:R117 R119:R121 R123:R126 R129:R144 R146:R148 R150:R151 R153:R154 R156:R160 R8 R19" xr:uid="{83524DB5-49BE-4768-B219-9D6EEF994571}">
      <formula1>"학습역량(     %) + 면접(     %)"</formula1>
    </dataValidation>
    <dataValidation type="list" allowBlank="1" showInputMessage="1" prompt="'(3)기타'를 선택한 경우 괄호 안에 내용 작성" sqref="S11:S12 S14:S17 S21:S24 S27:S30 S32:S33 S35:S39 S41:S42 S44:S45 S47:S49 S51 S53:S65 S67:S72 S74:S75 S94:S98 S100:S103 S106:S111 S113:S117 S119:S121 S123:S126 S129:S144 S146:S148 S150:S151 S153:S154 S156:S160 S8 S19" xr:uid="{F5334611-7FEF-4F00-A38D-B0D1D85D361D}">
      <formula1>"(1) 학습역량 점수가 높은 자, (2) 면접점수가 높은자, (3) 기타(        )"</formula1>
    </dataValidation>
    <dataValidation type="list" allowBlank="1" showInputMessage="1" showErrorMessage="1" sqref="Q47:Q49 Q153:Q154 Q11:Q12 Q14:Q17 Q21:Q24 Q27:Q30 Q32:Q33 Q35:Q39 Q41:Q42 Q44:Q45 Q51 Q53:Q65 Q67:Q72 Q74:Q75 Q94:Q98 Q100:Q103 Q106:Q111 Q113:Q117 Q119:Q121 Q123:Q126 Q129:Q144 Q146:Q148 Q150:Q151 Q156:Q160 Q8 Q19" xr:uid="{5C3DD5A0-E5AA-4520-9B6A-F7C21F9D9B4F}">
      <formula1>"Ｘ, ○"</formula1>
    </dataValidation>
    <dataValidation type="list" allowBlank="1" showInputMessage="1" showErrorMessage="1" sqref="N11:N12 N14:N17 N21:N24 N27:N30 N32:N33 N35:N39 N41:N42 N44:N45 N47:N49 N51 N53:N65 N67:N72 N74:N75 N94:N98 N100:N103 N106:N111 N113:N117 N119:N121 N123:N126 N129:N144 N146:N148 N150:N151 N153:N154 N156:N160 N8 N19" xr:uid="{E79A9D0F-7AEB-4958-8936-A8EB30AB88C5}">
      <formula1>"2027.1.5.(화), 2027.1.6.(수)"</formula1>
    </dataValidation>
  </dataValidations>
  <pageMargins left="0.70866141732283472" right="0.70866141732283472" top="0.74803149606299213" bottom="0.74803149606299213" header="0.31496062992125984" footer="0.31496062992125984"/>
  <pageSetup paperSize="9" scale="5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춘천(전입)</vt:lpstr>
      <vt:lpstr>춘천(전출)</vt:lpstr>
      <vt:lpstr>'춘천(전입)'!Print_Area</vt:lpstr>
      <vt:lpstr>'춘천(전출)'!Print_Area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moonyoh0506@gmail.com</cp:lastModifiedBy>
  <cp:lastPrinted>2019-10-15T08:28:32Z</cp:lastPrinted>
  <dcterms:created xsi:type="dcterms:W3CDTF">2015-10-22T08:06:00Z</dcterms:created>
  <dcterms:modified xsi:type="dcterms:W3CDTF">2026-09-29T10:20:55Z</dcterms:modified>
</cp:coreProperties>
</file>